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6" windowHeight="7020"/>
  </bookViews>
  <sheets>
    <sheet name="plantilla calculo ofertas" sheetId="1" r:id="rId1"/>
  </sheets>
  <definedNames>
    <definedName name="_xlnm.Print_Area" localSheetId="0">'plantilla calculo ofertas'!$A$1:$M$47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1" i="1" l="1"/>
  <c r="K31" i="1"/>
  <c r="L30" i="1"/>
  <c r="K30" i="1"/>
  <c r="L29" i="1"/>
  <c r="K29" i="1"/>
  <c r="L28" i="1"/>
  <c r="K28" i="1"/>
  <c r="L27" i="1"/>
  <c r="K27" i="1"/>
  <c r="L26" i="1"/>
  <c r="K26" i="1"/>
  <c r="L25" i="1"/>
  <c r="K25" i="1"/>
  <c r="L24" i="1"/>
  <c r="K24" i="1"/>
  <c r="L23" i="1"/>
  <c r="K23" i="1"/>
  <c r="L22" i="1"/>
  <c r="K22" i="1"/>
  <c r="L21" i="1"/>
  <c r="K21" i="1"/>
  <c r="L20" i="1"/>
  <c r="K20" i="1"/>
  <c r="L19" i="1"/>
  <c r="K19" i="1"/>
  <c r="L18" i="1"/>
  <c r="K18" i="1"/>
  <c r="L17" i="1"/>
  <c r="K17" i="1"/>
  <c r="L16" i="1"/>
  <c r="K16" i="1"/>
  <c r="L15" i="1"/>
  <c r="K15" i="1"/>
  <c r="L14" i="1"/>
  <c r="K14" i="1"/>
  <c r="L13" i="1"/>
  <c r="K13" i="1"/>
  <c r="L12" i="1"/>
  <c r="K12" i="1"/>
  <c r="L11" i="1"/>
  <c r="K11" i="1"/>
  <c r="L10" i="1"/>
  <c r="K10" i="1"/>
  <c r="L9" i="1"/>
  <c r="K9" i="1"/>
  <c r="L8" i="1"/>
  <c r="K8" i="1"/>
  <c r="L32" i="1" l="1"/>
  <c r="K32" i="1"/>
  <c r="M37" i="1" l="1"/>
</calcChain>
</file>

<file path=xl/sharedStrings.xml><?xml version="1.0" encoding="utf-8"?>
<sst xmlns="http://schemas.openxmlformats.org/spreadsheetml/2006/main" count="47" uniqueCount="31">
  <si>
    <t>DATOS PARA VALORACIÓN DE OFERTA</t>
  </si>
  <si>
    <t xml:space="preserve"> VALORACIÓN TOTAL DE OFERTA</t>
  </si>
  <si>
    <t>MODALIDAD PRECIO FIJO (primer año de contrato)</t>
  </si>
  <si>
    <t>ERM I-II</t>
  </si>
  <si>
    <t>ERM III</t>
  </si>
  <si>
    <t>ES0217901000013660KR</t>
  </si>
  <si>
    <t>ES0230901000024204EL</t>
  </si>
  <si>
    <t>CUPS: ES 0217 9010 0001 3660 KR</t>
  </si>
  <si>
    <t>Qdc (kWh/día-mes)</t>
  </si>
  <si>
    <t>Tarifa de acceso 3.5</t>
  </si>
  <si>
    <t>Imp. HC (€/kWh)</t>
  </si>
  <si>
    <t>Término fijo (€/kWh/día-mes)</t>
  </si>
  <si>
    <t>Precio fijo de energía (€/kWh)</t>
  </si>
  <si>
    <t>CUPS: ES 0230 9010 0002 4204 EL</t>
  </si>
  <si>
    <t>Tarifa de acceso 3.4</t>
  </si>
  <si>
    <t>Término fijo (€/mes)</t>
  </si>
  <si>
    <t>MODALIDAD PRECIO INDEXADO (segundo año de contrato)</t>
  </si>
  <si>
    <t>Fórmula indexada a Brent603 y a TC303 (€/kWh):                              Fórmula = (A + B * B603) * TC303 + K</t>
  </si>
  <si>
    <t>A</t>
  </si>
  <si>
    <t>B</t>
  </si>
  <si>
    <t>K</t>
  </si>
  <si>
    <t>TOTAL</t>
  </si>
  <si>
    <t>Brent (603) ($/bbl)</t>
  </si>
  <si>
    <t>TC(303) (€/$)</t>
  </si>
  <si>
    <t>MODELO -3- PLANTILLA CÁLCULO DE OFERTA ECONÓMICA TOTAL</t>
  </si>
  <si>
    <t>OFERTA PRESENTADA (cumplimentar únicamente las celdas señaladas en amarillo)</t>
  </si>
  <si>
    <t>TOTAL OFERTA ECONÓMICA (€) IVA EXCLUIDO (*)</t>
  </si>
  <si>
    <t>(*) Indicar este total en el modelo -1- de oferta económica</t>
  </si>
  <si>
    <t>Firma y sello</t>
  </si>
  <si>
    <t>Cumplimentar A, B, K con un máximo de 6 decimales</t>
  </si>
  <si>
    <t>Cumplimentar el precio fijo de energía con un máximo de 6 decimales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</si>
</sst>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00"/>
    <numFmt numFmtId="165" formatCode="#,##0.0000"/>
    <numFmt numFmtId="166" formatCode="#,##0.00000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4" fontId="5" fillId="0" borderId="0" xfId="0" applyNumberFormat="1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/>
    <xf numFmtId="4" fontId="0" fillId="0" borderId="0" xfId="0" applyNumberFormat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6" fillId="0" borderId="0" xfId="0" applyFont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" fontId="8" fillId="0" borderId="13" xfId="0" applyNumberFormat="1" applyFont="1" applyBorder="1" applyAlignment="1">
      <alignment horizontal="center" vertical="center" wrapText="1"/>
    </xf>
    <xf numFmtId="4" fontId="8" fillId="0" borderId="14" xfId="0" applyNumberFormat="1" applyFont="1" applyBorder="1" applyAlignment="1">
      <alignment horizontal="center" vertical="center" wrapText="1"/>
    </xf>
    <xf numFmtId="4" fontId="8" fillId="0" borderId="15" xfId="0" applyNumberFormat="1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wrapText="1"/>
    </xf>
    <xf numFmtId="0" fontId="3" fillId="4" borderId="8" xfId="0" applyFont="1" applyFill="1" applyBorder="1" applyAlignment="1">
      <alignment horizontal="center" wrapText="1"/>
    </xf>
    <xf numFmtId="0" fontId="3" fillId="4" borderId="9" xfId="0" applyFont="1" applyFill="1" applyBorder="1" applyAlignment="1">
      <alignment horizontal="center" wrapText="1"/>
    </xf>
    <xf numFmtId="0" fontId="3" fillId="4" borderId="10" xfId="0" applyFont="1" applyFill="1" applyBorder="1" applyAlignment="1">
      <alignment horizontal="center" wrapText="1"/>
    </xf>
    <xf numFmtId="0" fontId="3" fillId="4" borderId="11" xfId="0" applyFont="1" applyFill="1" applyBorder="1" applyAlignment="1">
      <alignment horizontal="center" wrapText="1"/>
    </xf>
    <xf numFmtId="0" fontId="3" fillId="4" borderId="12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17" fontId="2" fillId="0" borderId="1" xfId="0" applyNumberFormat="1" applyFont="1" applyBorder="1" applyAlignment="1" applyProtection="1">
      <alignment horizontal="center"/>
      <protection locked="0"/>
    </xf>
    <xf numFmtId="17" fontId="7" fillId="0" borderId="1" xfId="0" applyNumberFormat="1" applyFont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</xf>
    <xf numFmtId="4" fontId="0" fillId="0" borderId="1" xfId="0" applyNumberFormat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3" fontId="0" fillId="0" borderId="1" xfId="0" applyNumberFormat="1" applyBorder="1" applyAlignment="1" applyProtection="1">
      <alignment horizontal="center"/>
    </xf>
    <xf numFmtId="0" fontId="0" fillId="0" borderId="0" xfId="0" applyProtection="1"/>
    <xf numFmtId="0" fontId="2" fillId="0" borderId="1" xfId="0" applyFont="1" applyBorder="1" applyAlignment="1" applyProtection="1">
      <alignment horizontal="center"/>
    </xf>
    <xf numFmtId="4" fontId="1" fillId="0" borderId="1" xfId="0" applyNumberFormat="1" applyFont="1" applyBorder="1" applyAlignment="1" applyProtection="1">
      <alignment horizontal="center"/>
    </xf>
    <xf numFmtId="165" fontId="1" fillId="0" borderId="1" xfId="0" applyNumberFormat="1" applyFont="1" applyBorder="1" applyAlignment="1" applyProtection="1">
      <alignment horizontal="center"/>
    </xf>
    <xf numFmtId="17" fontId="2" fillId="0" borderId="1" xfId="0" applyNumberFormat="1" applyFont="1" applyBorder="1" applyAlignment="1" applyProtection="1">
      <alignment horizontal="center"/>
    </xf>
    <xf numFmtId="17" fontId="2" fillId="0" borderId="6" xfId="0" applyNumberFormat="1" applyFont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 vertical="center" wrapText="1"/>
    </xf>
    <xf numFmtId="4" fontId="2" fillId="2" borderId="1" xfId="0" applyNumberFormat="1" applyFont="1" applyFill="1" applyBorder="1" applyAlignment="1" applyProtection="1">
      <alignment horizontal="center"/>
    </xf>
    <xf numFmtId="0" fontId="3" fillId="5" borderId="7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center" vertical="center" wrapText="1"/>
    </xf>
    <xf numFmtId="0" fontId="3" fillId="5" borderId="9" xfId="0" applyFont="1" applyFill="1" applyBorder="1" applyAlignment="1" applyProtection="1">
      <alignment horizontal="center" vertical="center" wrapText="1"/>
    </xf>
    <xf numFmtId="4" fontId="9" fillId="5" borderId="9" xfId="0" applyNumberFormat="1" applyFont="1" applyFill="1" applyBorder="1" applyAlignment="1" applyProtection="1">
      <alignment horizontal="center" vertical="center"/>
    </xf>
    <xf numFmtId="0" fontId="3" fillId="5" borderId="10" xfId="0" applyFont="1" applyFill="1" applyBorder="1" applyAlignment="1" applyProtection="1">
      <alignment horizontal="center" vertical="center" wrapText="1"/>
    </xf>
    <xf numFmtId="0" fontId="3" fillId="5" borderId="11" xfId="0" applyFont="1" applyFill="1" applyBorder="1" applyAlignment="1" applyProtection="1">
      <alignment horizontal="center" vertical="center" wrapText="1"/>
    </xf>
    <xf numFmtId="0" fontId="3" fillId="5" borderId="12" xfId="0" applyFont="1" applyFill="1" applyBorder="1" applyAlignment="1" applyProtection="1">
      <alignment horizontal="center" vertical="center" wrapText="1"/>
    </xf>
    <xf numFmtId="4" fontId="9" fillId="5" borderId="12" xfId="0" applyNumberFormat="1" applyFont="1" applyFill="1" applyBorder="1" applyAlignment="1" applyProtection="1">
      <alignment horizontal="center" vertical="center"/>
    </xf>
    <xf numFmtId="166" fontId="0" fillId="4" borderId="1" xfId="0" applyNumberFormat="1" applyFill="1" applyBorder="1" applyAlignment="1" applyProtection="1">
      <alignment horizontal="center"/>
      <protection locked="0"/>
    </xf>
    <xf numFmtId="164" fontId="0" fillId="4" borderId="1" xfId="0" applyNumberFormat="1" applyFill="1" applyBorder="1" applyAlignment="1" applyProtection="1">
      <alignment horizontal="center"/>
      <protection locked="0"/>
    </xf>
    <xf numFmtId="4" fontId="0" fillId="4" borderId="1" xfId="0" applyNumberFormat="1" applyFill="1" applyBorder="1" applyAlignment="1" applyProtection="1">
      <alignment horizontal="center"/>
      <protection locked="0"/>
    </xf>
    <xf numFmtId="4" fontId="0" fillId="4" borderId="1" xfId="0" applyNumberFormat="1" applyFill="1" applyBorder="1" applyAlignment="1" applyProtection="1">
      <alignment horizontal="center" vertical="center" wrapText="1"/>
      <protection locked="0"/>
    </xf>
    <xf numFmtId="164" fontId="0" fillId="4" borderId="1" xfId="0" applyNumberFormat="1" applyFill="1" applyBorder="1" applyAlignment="1" applyProtection="1">
      <alignment horizontal="center"/>
      <protection locked="0"/>
    </xf>
    <xf numFmtId="166" fontId="0" fillId="4" borderId="1" xfId="0" applyNumberForma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V47"/>
  <sheetViews>
    <sheetView tabSelected="1" zoomScaleNormal="100" workbookViewId="0">
      <selection activeCell="C11" sqref="C10:D11"/>
    </sheetView>
  </sheetViews>
  <sheetFormatPr baseColWidth="10" defaultRowHeight="14.4" x14ac:dyDescent="0.3"/>
  <cols>
    <col min="1" max="1" width="13.44140625" customWidth="1"/>
    <col min="2" max="2" width="18.6640625" customWidth="1"/>
    <col min="3" max="3" width="6" customWidth="1"/>
    <col min="4" max="4" width="15" customWidth="1"/>
    <col min="6" max="6" width="18.5546875" bestFit="1" customWidth="1"/>
    <col min="7" max="7" width="18.44140625" customWidth="1"/>
    <col min="8" max="8" width="18.5546875" bestFit="1" customWidth="1"/>
    <col min="11" max="11" width="18.44140625" bestFit="1" customWidth="1"/>
    <col min="12" max="12" width="18.5546875" bestFit="1" customWidth="1"/>
    <col min="13" max="13" width="23.21875" bestFit="1" customWidth="1"/>
  </cols>
  <sheetData>
    <row r="1" spans="1:17" ht="36" customHeight="1" thickBot="1" x14ac:dyDescent="0.35">
      <c r="A1" s="15" t="s">
        <v>24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7"/>
    </row>
    <row r="2" spans="1:17" ht="15" thickBot="1" x14ac:dyDescent="0.35"/>
    <row r="3" spans="1:17" ht="18" x14ac:dyDescent="0.35">
      <c r="A3" s="18" t="s">
        <v>25</v>
      </c>
      <c r="B3" s="19"/>
      <c r="C3" s="19"/>
      <c r="D3" s="20"/>
      <c r="F3" s="24" t="s">
        <v>0</v>
      </c>
      <c r="G3" s="25"/>
      <c r="H3" s="26"/>
      <c r="J3" s="27" t="s">
        <v>1</v>
      </c>
      <c r="K3" s="27"/>
      <c r="L3" s="27"/>
      <c r="M3" s="27"/>
    </row>
    <row r="4" spans="1:17" ht="15" thickBot="1" x14ac:dyDescent="0.35">
      <c r="A4" s="21"/>
      <c r="B4" s="22"/>
      <c r="C4" s="22"/>
      <c r="D4" s="23"/>
    </row>
    <row r="6" spans="1:17" x14ac:dyDescent="0.3">
      <c r="A6" s="14" t="s">
        <v>2</v>
      </c>
      <c r="B6" s="14"/>
      <c r="C6" s="14"/>
      <c r="D6" s="14"/>
      <c r="F6" s="28"/>
      <c r="G6" s="32" t="s">
        <v>3</v>
      </c>
      <c r="H6" s="32" t="s">
        <v>4</v>
      </c>
      <c r="J6" s="37"/>
      <c r="K6" s="32" t="s">
        <v>3</v>
      </c>
      <c r="L6" s="32" t="s">
        <v>4</v>
      </c>
    </row>
    <row r="7" spans="1:17" x14ac:dyDescent="0.3">
      <c r="F7" s="28"/>
      <c r="G7" s="33" t="s">
        <v>5</v>
      </c>
      <c r="H7" s="33" t="s">
        <v>6</v>
      </c>
      <c r="J7" s="37"/>
      <c r="K7" s="33" t="s">
        <v>5</v>
      </c>
      <c r="L7" s="33" t="s">
        <v>6</v>
      </c>
    </row>
    <row r="8" spans="1:17" x14ac:dyDescent="0.3">
      <c r="A8" s="11" t="s">
        <v>7</v>
      </c>
      <c r="B8" s="11"/>
      <c r="C8" s="11"/>
      <c r="D8" s="11"/>
      <c r="F8" s="29" t="s">
        <v>8</v>
      </c>
      <c r="G8" s="34">
        <v>150000</v>
      </c>
      <c r="H8" s="34">
        <v>78000</v>
      </c>
      <c r="J8" s="41">
        <v>43678</v>
      </c>
      <c r="K8" s="34">
        <f t="shared" ref="K8:K19" si="0">$C$10*$G$8+$C$11*G10+$G$9*G10</f>
        <v>489.15593999999999</v>
      </c>
      <c r="L8" s="34">
        <f t="shared" ref="L8:L19" si="1">$C$16+$C$17*H10+$H$9*H10</f>
        <v>34.592219999999998</v>
      </c>
      <c r="O8" s="1"/>
      <c r="P8" s="1"/>
      <c r="Q8" s="1"/>
    </row>
    <row r="9" spans="1:17" x14ac:dyDescent="0.3">
      <c r="A9" s="11" t="s">
        <v>9</v>
      </c>
      <c r="B9" s="11"/>
      <c r="C9" s="11"/>
      <c r="D9" s="11"/>
      <c r="F9" s="29" t="s">
        <v>10</v>
      </c>
      <c r="G9" s="35">
        <v>2.3400000000000001E-3</v>
      </c>
      <c r="H9" s="35">
        <v>2.3400000000000001E-3</v>
      </c>
      <c r="J9" s="41">
        <v>43709</v>
      </c>
      <c r="K9" s="34">
        <f t="shared" si="0"/>
        <v>2162.79414</v>
      </c>
      <c r="L9" s="34">
        <f t="shared" si="1"/>
        <v>207.17424</v>
      </c>
      <c r="O9" s="1"/>
      <c r="P9" s="1"/>
      <c r="Q9" s="1"/>
    </row>
    <row r="10" spans="1:17" x14ac:dyDescent="0.3">
      <c r="A10" s="9" t="s">
        <v>11</v>
      </c>
      <c r="B10" s="9"/>
      <c r="C10" s="53"/>
      <c r="D10" s="53"/>
      <c r="F10" s="30">
        <v>43678</v>
      </c>
      <c r="G10" s="36">
        <v>209041</v>
      </c>
      <c r="H10" s="36">
        <v>14783</v>
      </c>
      <c r="J10" s="41">
        <v>43739</v>
      </c>
      <c r="K10" s="34">
        <f t="shared" si="0"/>
        <v>4620.0468600000004</v>
      </c>
      <c r="L10" s="34">
        <f t="shared" si="1"/>
        <v>748.09098000000006</v>
      </c>
      <c r="O10" s="1"/>
      <c r="P10" s="1"/>
      <c r="Q10" s="1"/>
    </row>
    <row r="11" spans="1:17" x14ac:dyDescent="0.3">
      <c r="A11" s="12" t="s">
        <v>12</v>
      </c>
      <c r="B11" s="13"/>
      <c r="C11" s="54"/>
      <c r="D11" s="54"/>
      <c r="F11" s="30">
        <v>43709</v>
      </c>
      <c r="G11" s="36">
        <v>924271</v>
      </c>
      <c r="H11" s="36">
        <v>88536</v>
      </c>
      <c r="J11" s="41">
        <v>43770</v>
      </c>
      <c r="K11" s="34">
        <f t="shared" si="0"/>
        <v>4146.1079399999999</v>
      </c>
      <c r="L11" s="34">
        <f t="shared" si="1"/>
        <v>545.86116000000004</v>
      </c>
      <c r="O11" s="1"/>
      <c r="P11" s="1"/>
      <c r="Q11" s="1"/>
    </row>
    <row r="12" spans="1:17" x14ac:dyDescent="0.3">
      <c r="A12" t="s">
        <v>30</v>
      </c>
      <c r="B12" s="3"/>
      <c r="C12" s="3"/>
      <c r="F12" s="30">
        <v>43739</v>
      </c>
      <c r="G12" s="36">
        <v>1974379</v>
      </c>
      <c r="H12" s="36">
        <v>319697</v>
      </c>
      <c r="J12" s="41">
        <v>43800</v>
      </c>
      <c r="K12" s="34">
        <f t="shared" si="0"/>
        <v>6687.6895800000002</v>
      </c>
      <c r="L12" s="34">
        <f t="shared" si="1"/>
        <v>467.649</v>
      </c>
      <c r="O12" s="1"/>
      <c r="P12" s="1"/>
      <c r="Q12" s="1"/>
    </row>
    <row r="13" spans="1:17" x14ac:dyDescent="0.3">
      <c r="F13" s="30">
        <v>43770</v>
      </c>
      <c r="G13" s="36">
        <v>1771841</v>
      </c>
      <c r="H13" s="36">
        <v>233274</v>
      </c>
      <c r="J13" s="41">
        <v>43831</v>
      </c>
      <c r="K13" s="34">
        <f t="shared" si="0"/>
        <v>7293.3283799999999</v>
      </c>
      <c r="L13" s="34">
        <f t="shared" si="1"/>
        <v>1186.00326</v>
      </c>
      <c r="O13" s="1"/>
      <c r="P13" s="1"/>
      <c r="Q13" s="1"/>
    </row>
    <row r="14" spans="1:17" x14ac:dyDescent="0.3">
      <c r="A14" s="11" t="s">
        <v>13</v>
      </c>
      <c r="B14" s="11"/>
      <c r="C14" s="11"/>
      <c r="D14" s="11"/>
      <c r="F14" s="30">
        <v>43800</v>
      </c>
      <c r="G14" s="36">
        <v>2857987</v>
      </c>
      <c r="H14" s="36">
        <v>199850</v>
      </c>
      <c r="J14" s="41">
        <v>43862</v>
      </c>
      <c r="K14" s="34">
        <f t="shared" si="0"/>
        <v>5001.4668600000005</v>
      </c>
      <c r="L14" s="34">
        <f t="shared" si="1"/>
        <v>530.43822</v>
      </c>
      <c r="O14" s="1"/>
      <c r="P14" s="1"/>
      <c r="Q14" s="1"/>
    </row>
    <row r="15" spans="1:17" x14ac:dyDescent="0.3">
      <c r="A15" s="11" t="s">
        <v>14</v>
      </c>
      <c r="B15" s="11"/>
      <c r="C15" s="11"/>
      <c r="D15" s="11"/>
      <c r="F15" s="30">
        <v>43831</v>
      </c>
      <c r="G15" s="36">
        <v>3116807</v>
      </c>
      <c r="H15" s="36">
        <v>506839</v>
      </c>
      <c r="J15" s="41">
        <v>43891</v>
      </c>
      <c r="K15" s="34">
        <f t="shared" si="0"/>
        <v>3441.5877599999999</v>
      </c>
      <c r="L15" s="34">
        <f t="shared" si="1"/>
        <v>499.31621999999999</v>
      </c>
      <c r="O15" s="1"/>
      <c r="P15" s="1"/>
      <c r="Q15" s="1"/>
    </row>
    <row r="16" spans="1:17" x14ac:dyDescent="0.3">
      <c r="A16" s="9" t="s">
        <v>15</v>
      </c>
      <c r="B16" s="9"/>
      <c r="C16" s="55"/>
      <c r="D16" s="55"/>
      <c r="F16" s="30">
        <v>43862</v>
      </c>
      <c r="G16" s="36">
        <v>2137379</v>
      </c>
      <c r="H16" s="36">
        <v>226683</v>
      </c>
      <c r="J16" s="41">
        <v>43922</v>
      </c>
      <c r="K16" s="34">
        <f t="shared" si="0"/>
        <v>1557.3893399999999</v>
      </c>
      <c r="L16" s="34">
        <f t="shared" si="1"/>
        <v>154.56402</v>
      </c>
      <c r="O16" s="1"/>
      <c r="P16" s="1"/>
      <c r="Q16" s="1"/>
    </row>
    <row r="17" spans="1:22" x14ac:dyDescent="0.3">
      <c r="A17" s="12" t="s">
        <v>12</v>
      </c>
      <c r="B17" s="13"/>
      <c r="C17" s="54"/>
      <c r="D17" s="54"/>
      <c r="F17" s="30">
        <v>43891</v>
      </c>
      <c r="G17" s="36">
        <v>1470764</v>
      </c>
      <c r="H17" s="36">
        <v>213383</v>
      </c>
      <c r="J17" s="41">
        <v>43952</v>
      </c>
      <c r="K17" s="34">
        <f t="shared" si="0"/>
        <v>771.38099999999997</v>
      </c>
      <c r="L17" s="34">
        <f t="shared" si="1"/>
        <v>54.660060000000001</v>
      </c>
      <c r="O17" s="1"/>
      <c r="P17" s="1"/>
      <c r="Q17" s="1"/>
    </row>
    <row r="18" spans="1:22" x14ac:dyDescent="0.3">
      <c r="F18" s="30">
        <v>43922</v>
      </c>
      <c r="G18" s="36">
        <v>665551</v>
      </c>
      <c r="H18" s="36">
        <v>66053</v>
      </c>
      <c r="J18" s="41">
        <v>43983</v>
      </c>
      <c r="K18" s="34">
        <f t="shared" si="0"/>
        <v>55.315260000000002</v>
      </c>
      <c r="L18" s="34">
        <f t="shared" si="1"/>
        <v>2.2323599999999999</v>
      </c>
      <c r="O18" s="1"/>
      <c r="P18" s="1"/>
      <c r="Q18" s="1"/>
    </row>
    <row r="19" spans="1:22" x14ac:dyDescent="0.3">
      <c r="A19" t="s">
        <v>30</v>
      </c>
      <c r="F19" s="30">
        <v>43952</v>
      </c>
      <c r="G19" s="36">
        <v>329650</v>
      </c>
      <c r="H19" s="36">
        <v>23359</v>
      </c>
      <c r="J19" s="41">
        <v>44013</v>
      </c>
      <c r="K19" s="34">
        <f t="shared" si="0"/>
        <v>65.477879999999999</v>
      </c>
      <c r="L19" s="34">
        <f t="shared" si="1"/>
        <v>0</v>
      </c>
      <c r="O19" s="1"/>
      <c r="P19" s="1"/>
      <c r="Q19" s="1"/>
      <c r="S19" s="4"/>
      <c r="T19" s="4"/>
      <c r="U19" s="4"/>
    </row>
    <row r="20" spans="1:22" x14ac:dyDescent="0.3">
      <c r="F20" s="30">
        <v>43983</v>
      </c>
      <c r="G20" s="36">
        <v>23639</v>
      </c>
      <c r="H20" s="36">
        <v>954</v>
      </c>
      <c r="J20" s="41">
        <v>44044</v>
      </c>
      <c r="K20" s="34">
        <f t="shared" ref="K20:K31" si="2">$C$25*$G$8+(($D$26+$D$27*G36)*H36+$D$28)*G22+$G$9*G22</f>
        <v>489.15593999999999</v>
      </c>
      <c r="L20" s="34">
        <f t="shared" ref="L20:L31" si="3">$C$33+(($D$34+$D$35*G36)*H36+$D$36)*H22+$H$9*H22</f>
        <v>34.592219999999998</v>
      </c>
      <c r="O20" s="1"/>
      <c r="P20" s="1"/>
      <c r="Q20" s="1"/>
      <c r="S20" s="4"/>
      <c r="T20" s="4"/>
      <c r="U20" s="4"/>
      <c r="V20" s="4"/>
    </row>
    <row r="21" spans="1:22" x14ac:dyDescent="0.3">
      <c r="A21" s="14" t="s">
        <v>16</v>
      </c>
      <c r="B21" s="14"/>
      <c r="C21" s="14"/>
      <c r="D21" s="14"/>
      <c r="F21" s="30">
        <v>44013</v>
      </c>
      <c r="G21" s="36">
        <v>27982</v>
      </c>
      <c r="H21" s="36">
        <v>0</v>
      </c>
      <c r="J21" s="41">
        <v>44075</v>
      </c>
      <c r="K21" s="34">
        <f t="shared" si="2"/>
        <v>2162.79414</v>
      </c>
      <c r="L21" s="34">
        <f t="shared" si="3"/>
        <v>207.17424</v>
      </c>
      <c r="O21" s="1"/>
      <c r="P21" s="1"/>
      <c r="Q21" s="1"/>
      <c r="S21" s="4"/>
    </row>
    <row r="22" spans="1:22" x14ac:dyDescent="0.3">
      <c r="F22" s="30">
        <v>44044</v>
      </c>
      <c r="G22" s="36">
        <v>209041</v>
      </c>
      <c r="H22" s="36">
        <v>14783</v>
      </c>
      <c r="J22" s="41">
        <v>44105</v>
      </c>
      <c r="K22" s="34">
        <f t="shared" si="2"/>
        <v>4620.0468600000004</v>
      </c>
      <c r="L22" s="34">
        <f t="shared" si="3"/>
        <v>748.09098000000006</v>
      </c>
      <c r="O22" s="1"/>
      <c r="P22" s="1"/>
      <c r="Q22" s="1"/>
      <c r="S22" s="4"/>
    </row>
    <row r="23" spans="1:22" x14ac:dyDescent="0.3">
      <c r="A23" s="11" t="s">
        <v>7</v>
      </c>
      <c r="B23" s="11"/>
      <c r="C23" s="11"/>
      <c r="D23" s="11"/>
      <c r="F23" s="30">
        <v>44075</v>
      </c>
      <c r="G23" s="36">
        <v>924271</v>
      </c>
      <c r="H23" s="36">
        <v>88536</v>
      </c>
      <c r="J23" s="41">
        <v>44136</v>
      </c>
      <c r="K23" s="34">
        <f t="shared" si="2"/>
        <v>4146.1079399999999</v>
      </c>
      <c r="L23" s="34">
        <f t="shared" si="3"/>
        <v>545.86116000000004</v>
      </c>
      <c r="O23" s="1"/>
      <c r="P23" s="1"/>
      <c r="Q23" s="1"/>
      <c r="S23" s="4"/>
    </row>
    <row r="24" spans="1:22" x14ac:dyDescent="0.3">
      <c r="A24" s="11" t="s">
        <v>9</v>
      </c>
      <c r="B24" s="11"/>
      <c r="C24" s="11"/>
      <c r="D24" s="11"/>
      <c r="F24" s="30">
        <v>44105</v>
      </c>
      <c r="G24" s="36">
        <v>1974379</v>
      </c>
      <c r="H24" s="36">
        <v>319697</v>
      </c>
      <c r="J24" s="41">
        <v>44166</v>
      </c>
      <c r="K24" s="34">
        <f t="shared" si="2"/>
        <v>6687.6895800000002</v>
      </c>
      <c r="L24" s="34">
        <f t="shared" si="3"/>
        <v>467.649</v>
      </c>
      <c r="O24" s="1"/>
      <c r="P24" s="1"/>
      <c r="Q24" s="1"/>
      <c r="S24" s="4"/>
    </row>
    <row r="25" spans="1:22" x14ac:dyDescent="0.3">
      <c r="A25" s="9" t="s">
        <v>11</v>
      </c>
      <c r="B25" s="9"/>
      <c r="C25" s="58"/>
      <c r="D25" s="58"/>
      <c r="F25" s="30">
        <v>44136</v>
      </c>
      <c r="G25" s="36">
        <v>1771841</v>
      </c>
      <c r="H25" s="36">
        <v>233274</v>
      </c>
      <c r="J25" s="41">
        <v>44197</v>
      </c>
      <c r="K25" s="34">
        <f t="shared" si="2"/>
        <v>7293.3283799999999</v>
      </c>
      <c r="L25" s="34">
        <f t="shared" si="3"/>
        <v>1186.00326</v>
      </c>
      <c r="O25" s="1"/>
      <c r="P25" s="1"/>
      <c r="Q25" s="1"/>
      <c r="S25" s="4"/>
    </row>
    <row r="26" spans="1:22" x14ac:dyDescent="0.3">
      <c r="A26" s="10" t="s">
        <v>17</v>
      </c>
      <c r="B26" s="10"/>
      <c r="C26" s="5" t="s">
        <v>18</v>
      </c>
      <c r="D26" s="57"/>
      <c r="F26" s="30">
        <v>44166</v>
      </c>
      <c r="G26" s="36">
        <v>2857987</v>
      </c>
      <c r="H26" s="36">
        <v>199850</v>
      </c>
      <c r="J26" s="41">
        <v>44228</v>
      </c>
      <c r="K26" s="34">
        <f t="shared" si="2"/>
        <v>5001.4668600000005</v>
      </c>
      <c r="L26" s="34">
        <f t="shared" si="3"/>
        <v>530.43822</v>
      </c>
      <c r="O26" s="1"/>
      <c r="P26" s="1"/>
      <c r="Q26" s="1"/>
      <c r="S26" s="4"/>
    </row>
    <row r="27" spans="1:22" x14ac:dyDescent="0.3">
      <c r="A27" s="10"/>
      <c r="B27" s="10"/>
      <c r="C27" s="2" t="s">
        <v>19</v>
      </c>
      <c r="D27" s="57"/>
      <c r="F27" s="30">
        <v>44197</v>
      </c>
      <c r="G27" s="36">
        <v>3116807</v>
      </c>
      <c r="H27" s="36">
        <v>506839</v>
      </c>
      <c r="J27" s="41">
        <v>44256</v>
      </c>
      <c r="K27" s="34">
        <f t="shared" si="2"/>
        <v>3441.5877599999999</v>
      </c>
      <c r="L27" s="34">
        <f t="shared" si="3"/>
        <v>499.31621999999999</v>
      </c>
      <c r="O27" s="1"/>
      <c r="P27" s="1"/>
      <c r="Q27" s="1"/>
      <c r="S27" s="4"/>
    </row>
    <row r="28" spans="1:22" x14ac:dyDescent="0.3">
      <c r="A28" s="10"/>
      <c r="B28" s="10"/>
      <c r="C28" s="2" t="s">
        <v>20</v>
      </c>
      <c r="D28" s="57"/>
      <c r="F28" s="30">
        <v>44228</v>
      </c>
      <c r="G28" s="36">
        <v>2137379</v>
      </c>
      <c r="H28" s="36">
        <v>226683</v>
      </c>
      <c r="J28" s="41">
        <v>44287</v>
      </c>
      <c r="K28" s="34">
        <f t="shared" si="2"/>
        <v>1557.3893399999999</v>
      </c>
      <c r="L28" s="34">
        <f t="shared" si="3"/>
        <v>154.56402</v>
      </c>
      <c r="O28" s="1"/>
      <c r="P28" s="1"/>
      <c r="Q28" s="1"/>
      <c r="S28" s="4"/>
    </row>
    <row r="29" spans="1:22" x14ac:dyDescent="0.3">
      <c r="A29" s="6"/>
      <c r="C29" s="7"/>
      <c r="F29" s="30">
        <v>44256</v>
      </c>
      <c r="G29" s="36">
        <v>1470764</v>
      </c>
      <c r="H29" s="36">
        <v>213383</v>
      </c>
      <c r="J29" s="41">
        <v>44317</v>
      </c>
      <c r="K29" s="34">
        <f t="shared" si="2"/>
        <v>771.38099999999997</v>
      </c>
      <c r="L29" s="34">
        <f t="shared" si="3"/>
        <v>54.660060000000001</v>
      </c>
      <c r="O29" s="1"/>
      <c r="P29" s="1"/>
      <c r="Q29" s="1"/>
      <c r="S29" s="4"/>
    </row>
    <row r="30" spans="1:22" x14ac:dyDescent="0.3">
      <c r="F30" s="30">
        <v>44287</v>
      </c>
      <c r="G30" s="36">
        <v>665551</v>
      </c>
      <c r="H30" s="36">
        <v>66053</v>
      </c>
      <c r="J30" s="42">
        <v>44348</v>
      </c>
      <c r="K30" s="34">
        <f t="shared" si="2"/>
        <v>55.315260000000002</v>
      </c>
      <c r="L30" s="34">
        <f t="shared" si="3"/>
        <v>2.2323599999999999</v>
      </c>
      <c r="O30" s="1"/>
      <c r="P30" s="1"/>
      <c r="Q30" s="1"/>
      <c r="S30" s="4"/>
    </row>
    <row r="31" spans="1:22" x14ac:dyDescent="0.3">
      <c r="A31" s="11" t="s">
        <v>13</v>
      </c>
      <c r="B31" s="11"/>
      <c r="C31" s="11"/>
      <c r="D31" s="11"/>
      <c r="F31" s="30">
        <v>44317</v>
      </c>
      <c r="G31" s="36">
        <v>329650</v>
      </c>
      <c r="H31" s="36">
        <v>23359</v>
      </c>
      <c r="J31" s="42">
        <v>44378</v>
      </c>
      <c r="K31" s="34">
        <f t="shared" si="2"/>
        <v>65.477879999999999</v>
      </c>
      <c r="L31" s="34">
        <f t="shared" si="3"/>
        <v>0</v>
      </c>
      <c r="O31" s="1"/>
      <c r="P31" s="1"/>
      <c r="Q31" s="1"/>
      <c r="S31" s="4"/>
    </row>
    <row r="32" spans="1:22" s="8" customFormat="1" ht="15" customHeight="1" x14ac:dyDescent="0.3">
      <c r="A32" s="11" t="s">
        <v>14</v>
      </c>
      <c r="B32" s="11"/>
      <c r="C32" s="11"/>
      <c r="D32" s="11"/>
      <c r="F32" s="30">
        <v>44348</v>
      </c>
      <c r="G32" s="36">
        <v>23639</v>
      </c>
      <c r="H32" s="36">
        <v>954</v>
      </c>
      <c r="J32" s="43" t="s">
        <v>21</v>
      </c>
      <c r="K32" s="44">
        <f>SUM(K8:K31)</f>
        <v>72583.481879999992</v>
      </c>
      <c r="L32" s="44">
        <f>SUM(L8:L31)</f>
        <v>8861.1634800000011</v>
      </c>
    </row>
    <row r="33" spans="1:13" x14ac:dyDescent="0.3">
      <c r="A33" s="9" t="s">
        <v>15</v>
      </c>
      <c r="B33" s="9"/>
      <c r="C33" s="56"/>
      <c r="D33" s="56"/>
      <c r="F33" s="30">
        <v>44378</v>
      </c>
      <c r="G33" s="36">
        <v>27982</v>
      </c>
      <c r="H33" s="36">
        <v>0</v>
      </c>
    </row>
    <row r="34" spans="1:13" x14ac:dyDescent="0.3">
      <c r="A34" s="10" t="s">
        <v>17</v>
      </c>
      <c r="B34" s="10"/>
      <c r="C34" s="5" t="s">
        <v>18</v>
      </c>
      <c r="D34" s="57"/>
      <c r="F34" s="28"/>
      <c r="G34" s="37"/>
      <c r="H34" s="37"/>
    </row>
    <row r="35" spans="1:13" x14ac:dyDescent="0.3">
      <c r="A35" s="10"/>
      <c r="B35" s="10"/>
      <c r="C35" s="2" t="s">
        <v>19</v>
      </c>
      <c r="D35" s="57"/>
      <c r="F35" s="28"/>
      <c r="G35" s="38" t="s">
        <v>22</v>
      </c>
      <c r="H35" s="38" t="s">
        <v>23</v>
      </c>
    </row>
    <row r="36" spans="1:13" ht="15" thickBot="1" x14ac:dyDescent="0.35">
      <c r="A36" s="10"/>
      <c r="B36" s="10"/>
      <c r="C36" s="2" t="s">
        <v>20</v>
      </c>
      <c r="D36" s="57"/>
      <c r="F36" s="31">
        <v>44044</v>
      </c>
      <c r="G36" s="39">
        <v>68.599999999999994</v>
      </c>
      <c r="H36" s="40">
        <v>0.99970000000000003</v>
      </c>
    </row>
    <row r="37" spans="1:13" x14ac:dyDescent="0.3">
      <c r="F37" s="31">
        <v>44075</v>
      </c>
      <c r="G37" s="39">
        <v>68.599999999999994</v>
      </c>
      <c r="H37" s="40">
        <v>0.99970000000000003</v>
      </c>
      <c r="J37" s="45" t="s">
        <v>26</v>
      </c>
      <c r="K37" s="46"/>
      <c r="L37" s="47"/>
      <c r="M37" s="48">
        <f>SUM(K32:L32)</f>
        <v>81444.645359999995</v>
      </c>
    </row>
    <row r="38" spans="1:13" ht="15" thickBot="1" x14ac:dyDescent="0.35">
      <c r="A38" t="s">
        <v>29</v>
      </c>
      <c r="F38" s="31">
        <v>44105</v>
      </c>
      <c r="G38" s="39">
        <v>67.569999999999993</v>
      </c>
      <c r="H38" s="40">
        <v>0.96599999999999997</v>
      </c>
      <c r="J38" s="49"/>
      <c r="K38" s="50"/>
      <c r="L38" s="51"/>
      <c r="M38" s="52"/>
    </row>
    <row r="39" spans="1:13" s="8" customFormat="1" ht="15" customHeight="1" x14ac:dyDescent="0.3">
      <c r="F39" s="31">
        <v>44136</v>
      </c>
      <c r="G39" s="39">
        <v>67.569999999999993</v>
      </c>
      <c r="H39" s="40">
        <v>0.96599999999999997</v>
      </c>
    </row>
    <row r="40" spans="1:13" x14ac:dyDescent="0.3">
      <c r="F40" s="31">
        <v>44166</v>
      </c>
      <c r="G40" s="39">
        <v>67.569999999999993</v>
      </c>
      <c r="H40" s="40">
        <v>0.96599999999999997</v>
      </c>
      <c r="J40" t="s">
        <v>27</v>
      </c>
    </row>
    <row r="41" spans="1:13" x14ac:dyDescent="0.3">
      <c r="F41" s="31">
        <v>44197</v>
      </c>
      <c r="G41" s="39">
        <v>66.58</v>
      </c>
      <c r="H41" s="40">
        <v>0.96679999999999999</v>
      </c>
    </row>
    <row r="42" spans="1:13" x14ac:dyDescent="0.3">
      <c r="F42" s="31">
        <v>44228</v>
      </c>
      <c r="G42" s="39">
        <v>66.58</v>
      </c>
      <c r="H42" s="40">
        <v>0.96679999999999999</v>
      </c>
    </row>
    <row r="43" spans="1:13" x14ac:dyDescent="0.3">
      <c r="F43" s="31">
        <v>44256</v>
      </c>
      <c r="G43" s="39">
        <v>66.58</v>
      </c>
      <c r="H43" s="40">
        <v>0.96679999999999999</v>
      </c>
    </row>
    <row r="44" spans="1:13" x14ac:dyDescent="0.3">
      <c r="F44" s="31">
        <v>44287</v>
      </c>
      <c r="G44" s="39">
        <v>68.900000000000006</v>
      </c>
      <c r="H44" s="40">
        <v>0.91779999999999995</v>
      </c>
      <c r="J44" t="s">
        <v>28</v>
      </c>
    </row>
    <row r="45" spans="1:13" x14ac:dyDescent="0.3">
      <c r="F45" s="31">
        <v>44317</v>
      </c>
      <c r="G45" s="39">
        <v>68.900000000000006</v>
      </c>
      <c r="H45" s="40">
        <v>0.91779999999999995</v>
      </c>
    </row>
    <row r="46" spans="1:13" x14ac:dyDescent="0.3">
      <c r="F46" s="31">
        <v>44348</v>
      </c>
      <c r="G46" s="39">
        <v>68.900000000000006</v>
      </c>
      <c r="H46" s="40">
        <v>0.91779999999999995</v>
      </c>
    </row>
    <row r="47" spans="1:13" s="8" customFormat="1" ht="15" customHeight="1" x14ac:dyDescent="0.3">
      <c r="F47" s="31">
        <v>44378</v>
      </c>
      <c r="G47" s="39">
        <v>71.260000000000005</v>
      </c>
      <c r="H47" s="40">
        <v>0.876</v>
      </c>
    </row>
  </sheetData>
  <sheetProtection password="DE6B" sheet="1" objects="1" scenarios="1"/>
  <mergeCells count="30">
    <mergeCell ref="A1:M1"/>
    <mergeCell ref="A3:D4"/>
    <mergeCell ref="A15:D15"/>
    <mergeCell ref="F3:H3"/>
    <mergeCell ref="J3:M3"/>
    <mergeCell ref="A6:D6"/>
    <mergeCell ref="A8:D8"/>
    <mergeCell ref="A9:D9"/>
    <mergeCell ref="A10:B10"/>
    <mergeCell ref="C10:D10"/>
    <mergeCell ref="A11:B11"/>
    <mergeCell ref="C11:D11"/>
    <mergeCell ref="A14:D14"/>
    <mergeCell ref="A32:D32"/>
    <mergeCell ref="A16:B16"/>
    <mergeCell ref="C16:D16"/>
    <mergeCell ref="A17:B17"/>
    <mergeCell ref="C17:D17"/>
    <mergeCell ref="A21:D21"/>
    <mergeCell ref="A23:D23"/>
    <mergeCell ref="A24:D24"/>
    <mergeCell ref="A25:B25"/>
    <mergeCell ref="C25:D25"/>
    <mergeCell ref="A26:B28"/>
    <mergeCell ref="A31:D31"/>
    <mergeCell ref="A33:B33"/>
    <mergeCell ref="C33:D33"/>
    <mergeCell ref="A34:B36"/>
    <mergeCell ref="J37:L38"/>
    <mergeCell ref="M37:M38"/>
  </mergeCells>
  <dataValidations count="2">
    <dataValidation allowBlank="1" showInputMessage="1" showErrorMessage="1" promptTitle="AVISO" prompt="CUMPLIMENTAR CON UN MÁXIMO DE 6 DECIMALES_x000a_" sqref="D34:D36 D26:D28"/>
    <dataValidation allowBlank="1" showInputMessage="1" showErrorMessage="1" promptTitle="AVISO" prompt="CUMPLIMENTAR CON UN MÁXIMO DE 6 DECIMALES" sqref="C11:D11 C17:D17"/>
  </dataValidations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plantilla calculo ofertas</vt:lpstr>
      <vt:lpstr>'plantilla calculo ofertas'!Área_de_impresión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Paqui Romero</dc:creator>
  <cp:lastModifiedBy>Enrique Hernández</cp:lastModifiedBy>
  <cp:lastPrinted>2019-05-22T07:41:48Z</cp:lastPrinted>
  <dcterms:created xsi:type="dcterms:W3CDTF">2019-04-04T05:51:26Z</dcterms:created>
  <dcterms:modified xsi:type="dcterms:W3CDTF">2019-05-22T07:47:28Z</dcterms:modified>
</cp:coreProperties>
</file>