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75" windowWidth="18915" windowHeight="13875"/>
  </bookViews>
  <sheets>
    <sheet name="Hoja1" sheetId="1" r:id="rId1"/>
    <sheet name="Hoja2" sheetId="2" r:id="rId2"/>
    <sheet name="Hoja3" sheetId="3" r:id="rId3"/>
  </sheets>
  <calcPr calcId="145621" fullPrecision="0"/>
</workbook>
</file>

<file path=xl/calcChain.xml><?xml version="1.0" encoding="utf-8"?>
<calcChain xmlns="http://schemas.openxmlformats.org/spreadsheetml/2006/main">
  <c r="M279" i="1" l="1"/>
  <c r="L279" i="1"/>
  <c r="M261" i="1"/>
  <c r="M277" i="1"/>
  <c r="K261" i="1"/>
  <c r="L261" i="1"/>
  <c r="L277" i="1"/>
  <c r="M274" i="1"/>
  <c r="M275" i="1"/>
  <c r="K274" i="1"/>
  <c r="L274" i="1"/>
  <c r="M271" i="1"/>
  <c r="M272" i="1"/>
  <c r="K271" i="1"/>
  <c r="L271" i="1"/>
  <c r="M268" i="1"/>
  <c r="M269" i="1"/>
  <c r="K268" i="1"/>
  <c r="L268" i="1"/>
  <c r="M265" i="1"/>
  <c r="M266" i="1"/>
  <c r="K265" i="1"/>
  <c r="L265" i="1"/>
  <c r="M262" i="1"/>
  <c r="M263" i="1"/>
  <c r="K262" i="1"/>
  <c r="L262" i="1"/>
  <c r="M256" i="1"/>
  <c r="M259" i="1"/>
  <c r="K256" i="1"/>
  <c r="L256" i="1"/>
  <c r="L259" i="1"/>
  <c r="M257" i="1"/>
  <c r="M251" i="1"/>
  <c r="M254" i="1"/>
  <c r="K251" i="1"/>
  <c r="L251" i="1"/>
  <c r="L254" i="1"/>
  <c r="M252" i="1"/>
  <c r="M236" i="1"/>
  <c r="M249" i="1"/>
  <c r="K236" i="1"/>
  <c r="L236" i="1"/>
  <c r="L249" i="1"/>
  <c r="M247" i="1"/>
  <c r="M245" i="1"/>
  <c r="M243" i="1"/>
  <c r="M237" i="1"/>
  <c r="M241" i="1"/>
  <c r="K237" i="1"/>
  <c r="K241" i="1"/>
  <c r="L237" i="1"/>
  <c r="J240" i="1"/>
  <c r="J239" i="1"/>
  <c r="M211" i="1"/>
  <c r="M234" i="1"/>
  <c r="K211" i="1"/>
  <c r="L211" i="1"/>
  <c r="L234" i="1"/>
  <c r="M220" i="1"/>
  <c r="M232" i="1"/>
  <c r="K220" i="1"/>
  <c r="K232" i="1"/>
  <c r="L220" i="1"/>
  <c r="J223" i="1"/>
  <c r="J222" i="1"/>
  <c r="M212" i="1"/>
  <c r="M218" i="1"/>
  <c r="K212" i="1"/>
  <c r="K218" i="1"/>
  <c r="L212" i="1"/>
  <c r="J217" i="1"/>
  <c r="J216" i="1"/>
  <c r="J215" i="1"/>
  <c r="J214" i="1"/>
  <c r="M155" i="1"/>
  <c r="M209" i="1"/>
  <c r="K155" i="1"/>
  <c r="L155" i="1"/>
  <c r="L209" i="1"/>
  <c r="M198" i="1"/>
  <c r="M207" i="1"/>
  <c r="K198" i="1"/>
  <c r="K207" i="1"/>
  <c r="L198" i="1"/>
  <c r="J205" i="1"/>
  <c r="J204" i="1"/>
  <c r="J203" i="1"/>
  <c r="M187" i="1"/>
  <c r="M196" i="1"/>
  <c r="K187" i="1"/>
  <c r="K196" i="1"/>
  <c r="L187" i="1"/>
  <c r="J195" i="1"/>
  <c r="J194" i="1"/>
  <c r="J193" i="1"/>
  <c r="J192" i="1"/>
  <c r="J191" i="1"/>
  <c r="J190" i="1"/>
  <c r="J189" i="1"/>
  <c r="M176" i="1"/>
  <c r="M185" i="1"/>
  <c r="K176" i="1"/>
  <c r="K185" i="1"/>
  <c r="L176" i="1"/>
  <c r="J184" i="1"/>
  <c r="J183" i="1"/>
  <c r="J182" i="1"/>
  <c r="J181" i="1"/>
  <c r="J180" i="1"/>
  <c r="J179" i="1"/>
  <c r="J178" i="1"/>
  <c r="M167" i="1"/>
  <c r="M174" i="1"/>
  <c r="K167" i="1"/>
  <c r="K174" i="1"/>
  <c r="L167" i="1"/>
  <c r="J173" i="1"/>
  <c r="J172" i="1"/>
  <c r="J171" i="1"/>
  <c r="J170" i="1"/>
  <c r="J169" i="1"/>
  <c r="M156" i="1"/>
  <c r="M165" i="1"/>
  <c r="K156" i="1"/>
  <c r="K165" i="1"/>
  <c r="L156" i="1"/>
  <c r="J163" i="1"/>
  <c r="J162" i="1"/>
  <c r="J161" i="1"/>
  <c r="M73" i="1"/>
  <c r="M153" i="1"/>
  <c r="K73" i="1"/>
  <c r="L73" i="1"/>
  <c r="L153" i="1"/>
  <c r="M151" i="1"/>
  <c r="M146" i="1"/>
  <c r="M149" i="1"/>
  <c r="K146" i="1"/>
  <c r="K149" i="1"/>
  <c r="L146" i="1"/>
  <c r="J148" i="1"/>
  <c r="M139" i="1"/>
  <c r="M144" i="1"/>
  <c r="K139" i="1"/>
  <c r="K144" i="1"/>
  <c r="L139" i="1"/>
  <c r="J143" i="1"/>
  <c r="J142" i="1"/>
  <c r="J141" i="1"/>
  <c r="M132" i="1"/>
  <c r="M137" i="1"/>
  <c r="K132" i="1"/>
  <c r="K137" i="1"/>
  <c r="L132" i="1"/>
  <c r="M125" i="1"/>
  <c r="M130" i="1"/>
  <c r="K125" i="1"/>
  <c r="K130" i="1"/>
  <c r="L125" i="1"/>
  <c r="M114" i="1"/>
  <c r="M123" i="1"/>
  <c r="K114" i="1"/>
  <c r="K123" i="1"/>
  <c r="L114" i="1"/>
  <c r="J122" i="1"/>
  <c r="J121" i="1"/>
  <c r="J120" i="1"/>
  <c r="J119" i="1"/>
  <c r="J118" i="1"/>
  <c r="J117" i="1"/>
  <c r="J116" i="1"/>
  <c r="M107" i="1"/>
  <c r="M112" i="1"/>
  <c r="K107" i="1"/>
  <c r="K112" i="1"/>
  <c r="L107" i="1"/>
  <c r="M99" i="1"/>
  <c r="M105" i="1"/>
  <c r="K99" i="1"/>
  <c r="K105" i="1"/>
  <c r="L99" i="1"/>
  <c r="M91" i="1"/>
  <c r="M97" i="1"/>
  <c r="K91" i="1"/>
  <c r="K97" i="1"/>
  <c r="L91" i="1"/>
  <c r="M84" i="1"/>
  <c r="M89" i="1"/>
  <c r="K84" i="1"/>
  <c r="K89" i="1"/>
  <c r="L84" i="1"/>
  <c r="J88" i="1"/>
  <c r="J87" i="1"/>
  <c r="J86" i="1"/>
  <c r="M74" i="1"/>
  <c r="M82" i="1"/>
  <c r="K74" i="1"/>
  <c r="K82" i="1"/>
  <c r="L74" i="1"/>
  <c r="M19" i="1"/>
  <c r="M71" i="1"/>
  <c r="K19" i="1"/>
  <c r="L19" i="1"/>
  <c r="L71" i="1"/>
  <c r="M61" i="1"/>
  <c r="M69" i="1"/>
  <c r="K61" i="1"/>
  <c r="K69" i="1"/>
  <c r="L61" i="1"/>
  <c r="J68" i="1"/>
  <c r="J67" i="1"/>
  <c r="J66" i="1"/>
  <c r="J65" i="1"/>
  <c r="J64" i="1"/>
  <c r="J63" i="1"/>
  <c r="M55" i="1"/>
  <c r="M59" i="1"/>
  <c r="K55" i="1"/>
  <c r="K59" i="1"/>
  <c r="L55" i="1"/>
  <c r="J58" i="1"/>
  <c r="J57" i="1"/>
  <c r="M50" i="1"/>
  <c r="M53" i="1"/>
  <c r="K50" i="1"/>
  <c r="K53" i="1"/>
  <c r="L50" i="1"/>
  <c r="J52" i="1"/>
  <c r="M42" i="1"/>
  <c r="M48" i="1"/>
  <c r="K42" i="1"/>
  <c r="K48" i="1"/>
  <c r="L42" i="1"/>
  <c r="J47" i="1"/>
  <c r="J46" i="1"/>
  <c r="J45" i="1"/>
  <c r="J44" i="1"/>
  <c r="M40" i="1"/>
  <c r="M38" i="1"/>
  <c r="M33" i="1"/>
  <c r="M36" i="1"/>
  <c r="K33" i="1"/>
  <c r="K36" i="1"/>
  <c r="L33" i="1"/>
  <c r="M27" i="1"/>
  <c r="M31" i="1"/>
  <c r="K27" i="1"/>
  <c r="K31" i="1"/>
  <c r="L27" i="1"/>
  <c r="M20" i="1"/>
  <c r="M25" i="1"/>
  <c r="K20" i="1"/>
  <c r="K25" i="1"/>
  <c r="L20" i="1"/>
  <c r="M4" i="1"/>
  <c r="M17" i="1"/>
  <c r="K4" i="1"/>
  <c r="L4" i="1"/>
  <c r="L17" i="1"/>
  <c r="M12" i="1"/>
  <c r="M15" i="1"/>
  <c r="K12" i="1"/>
  <c r="K15" i="1"/>
  <c r="L12" i="1"/>
  <c r="J14" i="1"/>
  <c r="M10" i="1"/>
  <c r="M5" i="1"/>
  <c r="M8" i="1"/>
  <c r="K5" i="1"/>
  <c r="K8" i="1"/>
  <c r="L5" i="1"/>
  <c r="J7" i="1"/>
</calcChain>
</file>

<file path=xl/comments1.xml><?xml version="1.0" encoding="utf-8"?>
<comments xmlns="http://schemas.openxmlformats.org/spreadsheetml/2006/main">
  <authors>
    <author>Amparo  Fernández</author>
  </authors>
  <commentList>
    <comment ref="A3" authorId="0">
      <text>
        <r>
          <rPr>
            <b/>
            <sz val="9"/>
            <color indexed="81"/>
            <rFont val="Tahoma"/>
            <charset val="1"/>
          </rPr>
          <t>Código del concepto. Ver colores en "Entorno de trabajo: Apariencia"</t>
        </r>
      </text>
    </comment>
    <comment ref="B3" authorId="0">
      <text>
        <r>
          <rPr>
            <b/>
            <sz val="9"/>
            <color indexed="81"/>
            <rFont val="Tahoma"/>
            <charset val="1"/>
          </rPr>
          <t>Naturaleza del concepto (ver menú contextual)</t>
        </r>
      </text>
    </comment>
    <comment ref="C3" authorId="0">
      <text>
        <r>
          <rPr>
            <b/>
            <sz val="9"/>
            <color indexed="81"/>
            <rFont val="Tahoma"/>
            <charset val="1"/>
          </rPr>
          <t>Unidad principal de medida del concepto</t>
        </r>
      </text>
    </comment>
    <comment ref="D3" authorId="0">
      <text>
        <r>
          <rPr>
            <b/>
            <sz val="9"/>
            <color indexed="81"/>
            <rFont val="Tahoma"/>
            <charset val="1"/>
          </rPr>
          <t>Descripción corta. Ver colores en "Entorno de trabajo: Apariencia"</t>
        </r>
      </text>
    </comment>
    <comment ref="E3" authorId="0">
      <text>
        <r>
          <rPr>
            <b/>
            <sz val="9"/>
            <color indexed="81"/>
            <rFont val="Tahoma"/>
            <charset val="1"/>
          </rPr>
          <t>Descripción corta de la línea de medición</t>
        </r>
      </text>
    </comment>
    <comment ref="F3" authorId="0">
      <text>
        <r>
          <rPr>
            <b/>
            <sz val="9"/>
            <color indexed="81"/>
            <rFont val="Tahoma"/>
            <charset val="1"/>
          </rPr>
          <t>Columna A: Número de unidades iguales de la línea de medición</t>
        </r>
      </text>
    </comment>
    <comment ref="G3" authorId="0">
      <text>
        <r>
          <rPr>
            <b/>
            <sz val="9"/>
            <color indexed="81"/>
            <rFont val="Tahoma"/>
            <charset val="1"/>
          </rPr>
          <t>Columna B: Longitud de la línea de medición</t>
        </r>
      </text>
    </comment>
    <comment ref="H3" authorId="0">
      <text>
        <r>
          <rPr>
            <b/>
            <sz val="9"/>
            <color indexed="81"/>
            <rFont val="Tahoma"/>
            <charset val="1"/>
          </rPr>
          <t>Columna C: Anchura de la línea de medición</t>
        </r>
      </text>
    </comment>
    <comment ref="I3" authorId="0">
      <text>
        <r>
          <rPr>
            <b/>
            <sz val="9"/>
            <color indexed="81"/>
            <rFont val="Tahoma"/>
            <charset val="1"/>
          </rPr>
          <t>Columna D: Altura de la línea de medición</t>
        </r>
      </text>
    </comment>
    <comment ref="J3" authorId="0">
      <text>
        <r>
          <rPr>
            <b/>
            <sz val="9"/>
            <color indexed="81"/>
            <rFont val="Tahoma"/>
            <charset val="1"/>
          </rPr>
          <t>Cantidad Verde: Referencia a otra partida</t>
        </r>
      </text>
    </comment>
    <comment ref="K3" authorId="0">
      <text>
        <r>
          <rPr>
            <b/>
            <sz val="9"/>
            <color indexed="81"/>
            <rFont val="Tahoma"/>
            <charset val="1"/>
          </rPr>
          <t>Rendimiento o cantidad presupuestada</t>
        </r>
      </text>
    </comment>
    <comment ref="L3" authorId="0">
      <text>
        <r>
          <rPr>
            <b/>
            <sz val="9"/>
            <color indexed="81"/>
            <rFont val="Tahoma"/>
            <charset val="1"/>
          </rPr>
          <t>Precio unitario en el presupuesto</t>
        </r>
      </text>
    </comment>
    <comment ref="M3" authorId="0">
      <text>
        <r>
          <rPr>
            <b/>
            <sz val="9"/>
            <color indexed="81"/>
            <rFont val="Tahoma"/>
            <charset val="1"/>
          </rPr>
          <t>Importe del presupuesto</t>
        </r>
      </text>
    </comment>
  </commentList>
</comments>
</file>

<file path=xl/sharedStrings.xml><?xml version="1.0" encoding="utf-8"?>
<sst xmlns="http://schemas.openxmlformats.org/spreadsheetml/2006/main" count="444" uniqueCount="264">
  <si>
    <t>CUBIERTAS IFEMA</t>
  </si>
  <si>
    <t>Presupuesto</t>
  </si>
  <si>
    <t>Código</t>
  </si>
  <si>
    <t>Resumen</t>
  </si>
  <si>
    <t>ImpPres</t>
  </si>
  <si>
    <t>NatC</t>
  </si>
  <si>
    <t>Ud</t>
  </si>
  <si>
    <t>CanPres</t>
  </si>
  <si>
    <t>Pres</t>
  </si>
  <si>
    <t>Comentario</t>
  </si>
  <si>
    <t>N</t>
  </si>
  <si>
    <t>Longitud</t>
  </si>
  <si>
    <t>Anchura</t>
  </si>
  <si>
    <t>Altura</t>
  </si>
  <si>
    <t>Cantidad</t>
  </si>
  <si>
    <t xml:space="preserve">01                </t>
  </si>
  <si>
    <t>ACTUACIONES PREVIAS</t>
  </si>
  <si>
    <t>Capítulo</t>
  </si>
  <si>
    <t/>
  </si>
  <si>
    <t xml:space="preserve">01.01             </t>
  </si>
  <si>
    <t>GATO HIDRÁULICO HINCHABLE</t>
  </si>
  <si>
    <t>Partida</t>
  </si>
  <si>
    <t>u</t>
  </si>
  <si>
    <t xml:space="preserve">Alquiler de gato hidráulico hinchable para elevación de las UTAs. Capacidad de 3,3 toneladas. Incluida parte proporcional de medios auxiliares. 
</t>
  </si>
  <si>
    <t>Total 01.01</t>
  </si>
  <si>
    <t xml:space="preserve">01.02             </t>
  </si>
  <si>
    <t>DESMONTAJE Y MONTAJE EXTRACTORES</t>
  </si>
  <si>
    <t xml:space="preserve">Desmontaje de extractor de ventilación por medios manuales, incluye montaje de extractor, desconexionado y conexionado eléctrico y de tubos de ventilación, incluso limpieza y retirada de escombros a pie de carga, sin transporte a vertedero o planta de reciclaje y con parte proporcional de medios auxiliares.
</t>
  </si>
  <si>
    <t xml:space="preserve">01.04             </t>
  </si>
  <si>
    <t>CONDUCTO METÁLICO RÍGIDO</t>
  </si>
  <si>
    <t>m</t>
  </si>
  <si>
    <t xml:space="preserve">Tubo metálico rígido de 305 mm para extractores, conexión mediante junta flexible antivibratoria. Incluso p.p. de medios auxiliares
</t>
  </si>
  <si>
    <t>estimación</t>
  </si>
  <si>
    <t>Total 01.04</t>
  </si>
  <si>
    <t>Total 01</t>
  </si>
  <si>
    <t xml:space="preserve">02                </t>
  </si>
  <si>
    <t>DEMOLICIONES</t>
  </si>
  <si>
    <t xml:space="preserve">02.01             </t>
  </si>
  <si>
    <t>DEMOLICIÓN CUBIERTA PLANA TRANSITABLE C/PAVIMENTO GRES</t>
  </si>
  <si>
    <t>m2</t>
  </si>
  <si>
    <t xml:space="preserve">Demolición de cubierta plana transitable: membrana impermeabilizante, aislamiento térmico, mortero de agarre y solado de gres, mediante compresor, incluso retirada de sumideros, limpieza y retirada de escombros a pie de carga, sin transporte al vertedero y con parte proporcional de medios auxiliares, sin medidas de protección colectivas. 
</t>
  </si>
  <si>
    <t>voladizo, cubierta noreste (cota 6,60m)</t>
  </si>
  <si>
    <t>59.79</t>
  </si>
  <si>
    <t>voladizo, cubierta noroeste (cota 6,60m)</t>
  </si>
  <si>
    <t>56.25</t>
  </si>
  <si>
    <t>terraza (cota 3,45m)</t>
  </si>
  <si>
    <t>252.80</t>
  </si>
  <si>
    <t>Total 02.01</t>
  </si>
  <si>
    <t xml:space="preserve">02.02             </t>
  </si>
  <si>
    <t>DEMOLICIÓN CUBIERTA PLANA NO TRANSITABLE C/GRAVA</t>
  </si>
  <si>
    <t xml:space="preserve">Demolición de cubierta plana no transitable: membrana impermeabilizante, con compresor, previa retirada del aislamiento térmico y grava de 5 cm de 20/40 mm de canto rodado, incluso retirada de sumideros, limpieza y retirada de escombros a pie de carga, sin transporte al vertedero y con parte proporcional de medios auxiliares, sin medidas de protección colectivas. Medición descontando huecos.
</t>
  </si>
  <si>
    <t>cubierta noreste (cota 6,60m)</t>
  </si>
  <si>
    <t>601.06</t>
  </si>
  <si>
    <t>cubierta noroeste (cota 6,60m)</t>
  </si>
  <si>
    <t>534.60</t>
  </si>
  <si>
    <t>Total 02.02</t>
  </si>
  <si>
    <t xml:space="preserve">02.03             </t>
  </si>
  <si>
    <t>DEMOLICIÓN CUBIERTA PLANA NO TRANSITABLE C/LÁMINA ASFÁLTICA AUTOPRO</t>
  </si>
  <si>
    <t xml:space="preserve">Demolición de cubierta plana transitable autoprotegida completa, formada por capa de mortero de regularización y lámina asfáltica de betún elastómero con armadura de fieltro de fibra de vidrio autoprotegida con gránulos de pizarra, con compresor, incluso limpieza y retirada de escombros a pie de carga, sin transporte al vertedero y con parte proporcional de medios auxiliares, sin medidas de protección colectivas. Medición descontando huecos.
</t>
  </si>
  <si>
    <t>cubierta noroeste lucernario (cota 8,34m)</t>
  </si>
  <si>
    <t>116.08</t>
  </si>
  <si>
    <t>Total 02.03</t>
  </si>
  <si>
    <t xml:space="preserve">02.04             </t>
  </si>
  <si>
    <t>LEVANTADO BARANDILLAS A MANO Y POSTERIOR COLOCACIÓN</t>
  </si>
  <si>
    <t xml:space="preserve">Levantado de barandillas de cualquier tipo, por medios manuales, incluso limpieza y retirada de escombros a pie de carga, y posterior colocación, con parte proporcional de medios auxiliares. Medición de longitud realmente ejecutada.
</t>
  </si>
  <si>
    <t xml:space="preserve">02.05             </t>
  </si>
  <si>
    <t>RETIRADA ESCALERA ACCESO CUBIERTA</t>
  </si>
  <si>
    <t xml:space="preserve">Retirada de escalera de acceso a cubierta,  sin transporte a vertedero o planta de reciclaje y con parte proporcional de medios auxiliares, sin medidas de protección colectivas. Medición de longitud realmente ejecutada.
</t>
  </si>
  <si>
    <t xml:space="preserve">02.06             </t>
  </si>
  <si>
    <t>DEMOLICIÓN FALSO TECHO CONTINUO ESCAYOLA</t>
  </si>
  <si>
    <t xml:space="preserve">Demolición de falsos techos continuos de placas de escayola, yeso, corcho o material similar en zonas de sumideros, por medios manuales, incluso limpieza y retirada de escombros a pie de carga, sin transporte al vertedero y con parte proporcional de medios auxiliares. Medición de superficie realmente ejecutada.
</t>
  </si>
  <si>
    <t>FT bajo sumideros terraza</t>
  </si>
  <si>
    <t>FT bajo sumideros cubierta 1</t>
  </si>
  <si>
    <t>FT bajo sumideros cubierta 2</t>
  </si>
  <si>
    <t>FT zona del tubo para nuevo sumidero</t>
  </si>
  <si>
    <t>Total 02.06</t>
  </si>
  <si>
    <t xml:space="preserve">02.07             </t>
  </si>
  <si>
    <t>APERTURA MECHINALES FORJADO C/COMPRESOR</t>
  </si>
  <si>
    <t>m3</t>
  </si>
  <si>
    <t>Apertura de mechinales menores de 0,25 m2 en forjados de cualquier tipo, para pasos de instalaciones, con compresor, incluso limpieza y retirada de escombros a pie de carga, sin transporte al vertedero y con parte proporcional de medios auxiliares, sin medidas de protecci?n colectivas. Medici?n de volumen realmente ejecutado.</t>
  </si>
  <si>
    <t>hueco en forjado para nuevo sumidero</t>
  </si>
  <si>
    <t>Total 02.07</t>
  </si>
  <si>
    <t xml:space="preserve">02.08             </t>
  </si>
  <si>
    <t>LEVANTADO REVESTIMIENTO METÁLICO A MANO Y POSTERIOR COLOCACIÓN</t>
  </si>
  <si>
    <t xml:space="preserve">Levantado, por medios manuales, de revestimiento de metálico en paramentos verticales y posterior colocación de los mismos con nuevos rastreles si fuese necesario, i/arranque de rastreles, retirada de escombros a pie de carga y parte proporcional de medios auxiliares. Totalmente instalado. Medición de superficie realmente ejecutada.
</t>
  </si>
  <si>
    <t>recubrimiento metálico petos</t>
  </si>
  <si>
    <t>Total 02.08</t>
  </si>
  <si>
    <t xml:space="preserve">02.09             </t>
  </si>
  <si>
    <t>CARGA/TRANSPORTE VERTEDERO &lt;20 km MAQUINA/CAMIÓN</t>
  </si>
  <si>
    <t xml:space="preserve">Carga y transporte de escombros al vertedero, a una distancia mayor de 10 km y menor de 20 km, considerando ida y vuelta, en camiones basculantes de hasta 20 t de peso, cargados mediante medios mecánicos y/o manuales, incluso canon de vertedero, sin medidas de protección colectivas.
</t>
  </si>
  <si>
    <t>2.01</t>
  </si>
  <si>
    <t>2.02</t>
  </si>
  <si>
    <t>2.03</t>
  </si>
  <si>
    <t>2.05</t>
  </si>
  <si>
    <t>2.06</t>
  </si>
  <si>
    <t>2.07</t>
  </si>
  <si>
    <t>Total 02.09</t>
  </si>
  <si>
    <t>Total 02</t>
  </si>
  <si>
    <t xml:space="preserve">03                </t>
  </si>
  <si>
    <t>IMPERMEABILIZACIÓN TERRAZA Y CUBIERTAS</t>
  </si>
  <si>
    <t xml:space="preserve">03.01             </t>
  </si>
  <si>
    <t>PREPARACIÓN PREVIA SUPERFICIE CUBIERTA</t>
  </si>
  <si>
    <t xml:space="preserve">Preparación previa de la superficie en cubierta rectificando su planeidad eliminando mediante cincel las cejas e irregularidades, con retirada de escombros. Posterior recrecido en capa de limpieza y nivelación con mortero CT-C2,5 F-2 de cemento CEM II/B-P 32,5 N y arena de río (M-2,5) de 3 cms de espesor, maestreado, con marcado CE y Ddp (declaración de prestaciones) según reglamento UE 305/2011, medido en superficie realmente ejecutada, conforma a la norma UNE-EN-13813:2003, p.p de medios auxiliares necesarios.
</t>
  </si>
  <si>
    <t>Total 03.01</t>
  </si>
  <si>
    <t xml:space="preserve">03.02             </t>
  </si>
  <si>
    <t>SUMIDERO E.P.D.M D=110/120 mm</t>
  </si>
  <si>
    <t xml:space="preserve">Suministro e instalación de sumidero horizontal de PVC, de 465 mm de longitud, 320x120/200 mm y 90 mm de sección, incluso conexión de la membrana impermeabilizante al sumidero mediante soldadura química, i/instalación y conexión a la bajante. Suministro y montaje, totalmente instalado, p.p. medios auxiliares.
</t>
  </si>
  <si>
    <t>terraza</t>
  </si>
  <si>
    <t>cubierta 1</t>
  </si>
  <si>
    <t>cubierta 2</t>
  </si>
  <si>
    <t>Total 03.02</t>
  </si>
  <si>
    <t xml:space="preserve">03.03             </t>
  </si>
  <si>
    <t>AISLAMIENTO PIR VV 60 mm</t>
  </si>
  <si>
    <t xml:space="preserve">Aislamiento de cubierta plana con planchas de polisocianurato revestida por las dos caras por velo de vidrio (PIR VV) de 60mm de espesor con superficie lisa. Resistencia a compresión =200kPa según UNE EN 826. Conductividad térmica 0,028 W/mK, según EN 13162. Reacción al fuego E según UNE-EN 13501-1 B-s2 d0. Medida total la superficie a ejecutar. Con marcado CE y DdP (Declaración de prestaciones) según Reglamento (UE) 305/2011, norma UNE EN 13164 PP de fijaciones a cubierta. Suministro y montaje, totalmente instalado, p.p. medios auxiliares.
</t>
  </si>
  <si>
    <t>Total 03.03</t>
  </si>
  <si>
    <t xml:space="preserve">03.04             </t>
  </si>
  <si>
    <t>IMPERMEABILIZACIÓN LÁMINA E.P.D.M. e=1,52 mm (RMA)</t>
  </si>
  <si>
    <t>m²</t>
  </si>
  <si>
    <t xml:space="preserve">Suministro y colocación de membrana impermeabilizante de caucho sintético EPDM, tipo  RubberGard  0,60´´ de 1,52 mm de espesor de Firestone o equivalente, debidamente solapada. Con módulos de hasta 15,25 x 30,5m. Las uniones se realizarán exclusivamente, mediante el proceso de junta Quick Seam Tape (banda de inión) autoahesiva combinada con Quick Seam Tape (banda de unión) autoadhesiva combinada con QuickPrime Plus imprimación de Firestone o equivalente y la colocación de la banda autoadhesiva. La membrana se fijará al soporte mediante sistema de anclado no perforante Quick Seam R.M.A. de bandas autoadhesivas o equivalente. Apta para la intemperie. Medición en horizontal y p.p. de remates y ejecución de las juntas de dilatación existentes, totalmente sellada y estanca, p.p medios auxiliares.
</t>
  </si>
  <si>
    <t>Superficies con solapes de un 10%</t>
  </si>
  <si>
    <t>Total 03.04</t>
  </si>
  <si>
    <t xml:space="preserve">03.05             </t>
  </si>
  <si>
    <t>IMPERMEABILIZACIÓN EPDM 1,52 mm (flotante)</t>
  </si>
  <si>
    <t xml:space="preserve">Suministro y colocación de membrana impermeabilizante de caucho sintético EPDM, tipo Rubbergard 0,60´´ de 1,52mm de espesor de Firestone o equivalente, debidamente solapada. Con módulos de hasta 15,25 x 30,50 m. Las uniones se realizarán exclusivamente mediante el proceso de junta Quick Seam Tape (banda de unión) autoadhesiva combinada con quickPrime Plus imprimación de Firestone o equivalente y la colocación de la banda autoadhesiva. La membrana se fijará al soporte en formato flotante. Apta para la intemperie. Medición en horizontal y p.p. de remates y ejecución de las juntas de dilatación existentes totalmente sellada y estanca, p.p medios auxiliares.
</t>
  </si>
  <si>
    <t>Total 03.05</t>
  </si>
  <si>
    <t xml:space="preserve">03.06             </t>
  </si>
  <si>
    <t>IMPERMEABILIZACIÓN PETOS LAMINA EPDM 1,52 mm</t>
  </si>
  <si>
    <t xml:space="preserve">Suministro y colocación de banda hasta una altura de 25cm basada en membrana impermeabilizante de caucho sintético EPDM, tipo Rubbergard 0,60¨ de 1,52 mm de espesor de Firestone o equivalente, debidamente solapada. Se instalará según las indicaciones del fabricante de la lámina y según DIT. las uniones se realizarán exclusivamente mediante el proceso de junta Quick Seam Tape (banda de unión) autoahesiva combinada con QuickPrime Plus (imprimación) de Firestone o equivalente y a la colocación de la banda autoadhesiva. Paraconectar la lámina horizontal al paramento, uniendo a éste con perfil de chapa galvanizada de mínimo 0,8mm, convenientemente plegada y sellado con masilla de poliuretano por un lado y como goterón por el otro y p.p de remates de peto perimetral y junta de dilatación existentes. Apto para la intemperie, totalmente estancos. Incluida p.p. de elementos auxiliares, totalmente terminado.
</t>
  </si>
  <si>
    <t>petos cub. noreste</t>
  </si>
  <si>
    <t>petos cub. noroeste</t>
  </si>
  <si>
    <t>casetones cub. noreste</t>
  </si>
  <si>
    <t>casetones cub. noroeste</t>
  </si>
  <si>
    <t>chimeneas cub. noreste</t>
  </si>
  <si>
    <t>chimeneas cub. noroeste</t>
  </si>
  <si>
    <t>Total 03.06</t>
  </si>
  <si>
    <t xml:space="preserve">03.07             </t>
  </si>
  <si>
    <t>GEOTEXTIL POLIPROPILENO 200 g/m2</t>
  </si>
  <si>
    <t xml:space="preserve">Suministro y colocación de fieltro separador de tejido de polipropileno, tipo geotextil PP-200 de 200 gr7m2 de la casa Danosa Danofelt PP o equivalente, como separador y protector antipunzaonamiento de la nueva lámina imperm,eabilizante, con los solapes correspondientes. Medición en horizontal. Incluida p.p. de elementos auxiliares
</t>
  </si>
  <si>
    <t>Total 03.07</t>
  </si>
  <si>
    <t xml:space="preserve">03.08             </t>
  </si>
  <si>
    <t>SOLADO BALDOSA CERÁMICA</t>
  </si>
  <si>
    <t xml:space="preserve">Solado de baldosa de gres rústico de 30x30,  antideslizante clase 3, recibido con mortero de cemento CEM II/B-P 32,5 N y arena de río (M-5), i/cama de 2 cm de arena de río, rejuntado con lechada de cemento blanco BL 22,5 X y limpieza, s/NTE-RSR-2, con marcado CE y DdP (declaración de prestaciones) según Reglamento UE 305/2011, medido en superficie realmente ejecutada.  Suministro y montaje, totalmente instalada, p.p. medios auxiliares.
</t>
  </si>
  <si>
    <t>Total 03.08</t>
  </si>
  <si>
    <t xml:space="preserve">03.09             </t>
  </si>
  <si>
    <t>VIERTEAGUAS GRES EXTERIORES</t>
  </si>
  <si>
    <t xml:space="preserve">Vierteaguas de gres rústico, recibido con mortero de cemento CEM II/B-P 32,5 N y arena de río (M-5), i/cama de 2 cm de arena de río, rejuntado con lechada de cemento blanco BL 22,5 X y limpieza, s/NTE-RSR-2, con marcado CE y DdP (declaración de prestaciones) según Reglamento UE 305/2011, medido en superficie realmente ejecutada. Suministro y montaje, totalmente instalada, p.p. medios auxiliares.
</t>
  </si>
  <si>
    <t>voladizo cub. noreste</t>
  </si>
  <si>
    <t>voladizo cub. noroeste</t>
  </si>
  <si>
    <t>Total 03.09</t>
  </si>
  <si>
    <t xml:space="preserve">03.10             </t>
  </si>
  <si>
    <t>TUBERÍA PVC INSONORIZADA JUNTA PEGADA D=125 mm</t>
  </si>
  <si>
    <t>Tuber?a de PVC insonorizada, de 125 mm de di?metro, uni?n pegada, conforme UNE EN1453-1; con una resistencia al fuego B-s1,d0, conforme UNE-EN 13501-1; colocada en instalaciones interiores de evacuaci?n de aguas residuales. Totalmente montada, incluyendo p.p. de piezas especiales (codos, manguitos, etc) y p.p de medios auxiliares. Conforme a CTE DB HS-5.</t>
  </si>
  <si>
    <t>Nuevo sumidero</t>
  </si>
  <si>
    <t>Total 03.10</t>
  </si>
  <si>
    <t xml:space="preserve">03.11             </t>
  </si>
  <si>
    <t>CAZOLETA E.P.D.M</t>
  </si>
  <si>
    <t xml:space="preserve">Suministro e instalación de cazoleta EPDM para desagüe de 100mm diámetro, incluso unión con la nueva impermeabilización mediante soldadura química,  p.p de medios auxiliares. 
</t>
  </si>
  <si>
    <t>Total 03</t>
  </si>
  <si>
    <t xml:space="preserve">04                </t>
  </si>
  <si>
    <t>REPARACION FORJADOS Y PETOS</t>
  </si>
  <si>
    <t xml:space="preserve">04.01             </t>
  </si>
  <si>
    <t>PICADO DE RECUBRIMIENTO EN PARAMENTO HORIZONTAL</t>
  </si>
  <si>
    <t xml:space="preserve">Picado y eliminicación de cualquier tipo de recubrimiento sobre paramento horizontal interior situado hasta 3,5 m de altura con medios manuales, eliminándolo totalmente sin deteriorar la superficie soporte (vigas o forjados) que quedará al descubierto y preparada para su posterior tratamiento. Previo a los trabajos se comprobará que las instalaciones existentes están fuera de servicio. Incluso carga manual y p.p. de medios auxiliares y transporte de material a contenedor colocado en obra, sin transporte al vertedero o planta de reciclaje y p.p. de limpieza de los restos de obra, con medidas de protección colectivas.
</t>
  </si>
  <si>
    <t>voladizo cub. noreste (terraza P.B)</t>
  </si>
  <si>
    <t>49.31</t>
  </si>
  <si>
    <t>voladizo cub. noreste (sobre terraza P1)</t>
  </si>
  <si>
    <t>117.36</t>
  </si>
  <si>
    <t>151</t>
  </si>
  <si>
    <t>terraza (canto forjado)</t>
  </si>
  <si>
    <t>voladizo cub. noreste (canto del forjado)</t>
  </si>
  <si>
    <t>voladizo cub. noroeste (canto del forjado)</t>
  </si>
  <si>
    <t>voladizo lucernario</t>
  </si>
  <si>
    <t>36.06</t>
  </si>
  <si>
    <t>Total 04.01</t>
  </si>
  <si>
    <t xml:space="preserve">04.02             </t>
  </si>
  <si>
    <t>REPARACIÓN FORJADO</t>
  </si>
  <si>
    <t xml:space="preserve">Reconstrucción geométrica de viga con mortero Mapegrout T60 de Mapei o similar, resistente a los sulfatos, previo saneado, limpieza y saturación con agua del soporte. Incluso perfilado de aristas y acabado fratasado manual. Incluso creación de goterón. Medida la superficie ejecutada. Para un espesor medio de 3 cm. Aplicación previa de una resina epoxi de protección de las armaduras y puente de unión entre el hormigón pobre y el nuevo. Características de mortero según requisitos mínimos señalados por la EN 1504-3 para los morteros estructurales de clase R3. Producto con marcado CE y DdP (Declaración de prestaciones) según Reglamento (UE) 305/2011. Incluida p.p. medios auxiliares.
</t>
  </si>
  <si>
    <t>terraza (zona forjado dañado)</t>
  </si>
  <si>
    <t>voladizo cubierta noreste (zona dañada junto pilar)</t>
  </si>
  <si>
    <t>Total 04.02</t>
  </si>
  <si>
    <t xml:space="preserve">04.03             </t>
  </si>
  <si>
    <t>PICADO ENFOSCADOS CEMENTO VERTICALES C/MARTILLO</t>
  </si>
  <si>
    <t>Picado de enfoscados de cemento en paramentos verticales, con martillo el?ctrico, elimin?ndolos en su totalidad y dejando la f?brica soporte al descubierto, para su posterior revestimiento, incluso limpieza y retirada de escombros a pie de carga, sin transporte al vertedero y con parte proporcional de medios auxiliares, sin medidas de protecci?n colectivas. Medici?n de superficie realmente ejecutada.</t>
  </si>
  <si>
    <t>Total 04.03</t>
  </si>
  <si>
    <t xml:space="preserve">04.05             </t>
  </si>
  <si>
    <t>ENFOSCADO FRATASADO CSIV-W1 VERTICALES</t>
  </si>
  <si>
    <t xml:space="preserve">Enfoscado fratasado sin maestrear con mortero CSIV-W1 de cemento CEM II/B-P 32,5 N y arena de río M-10, en paramentos verticales de 20 mm de espesor, i/regleado, sacado de rincones, aristas y andamiaje, s/NTE-RPE-6 y UNE-EN 998-1:2010, medido deduciendo huecos. Mortero con marcado CE y DdP (Declaración de prestaciones) según Reglamento (UE) 305/2011, incluida p.p. medios auxiliares.
</t>
  </si>
  <si>
    <t>Total 04.05</t>
  </si>
  <si>
    <t xml:space="preserve">04.06             </t>
  </si>
  <si>
    <t>REVESTIMIENTO ANTICARBONATACIÓN CON CONSERVANTES ANTIMOHO SUPER</t>
  </si>
  <si>
    <t xml:space="preserve">Revestimiento liso para fachadas SuperJunorev de Juno o quivalente, basado en copolímeros acrílicos dispersados en medio acuoso. Impermeable al agua de lluvia y permeable al vapor de agua. Acción antimoho. Efecto anticarbonatación. Aplicado sobre una mano de Primerlite en sustratos nuevos. Para protección y decoración de superficies minerales, a las que se desee proteger de lluvia, humedad, microorganismos y de la carbonatación. Aplicación con brocha, rodillo o pistola. Aplicar mínimo 2 manos de Super Junorev diluídas en un 10%, la primera mano y en un 5% la segunda. No aplicar sobre soportes cuya temperatura sea menor de 5ºC ni excesivamente calientes o con previsión de lluvia. Aplicación y preparación del soporte según se especifica en ficha técnica de producto. Precio para envases de 15 litros. Producto certificado según EN 1504-2 con marcado CE y DdP (Declaración de prestaciones) según Reglamento (UE) 305/2011. Incluida p.p. medios auxiliares. Incluida creación de goterón.
</t>
  </si>
  <si>
    <t>Total 04.06</t>
  </si>
  <si>
    <t>Total 04</t>
  </si>
  <si>
    <t xml:space="preserve">05                </t>
  </si>
  <si>
    <t>REPARACIONES INTERIORES</t>
  </si>
  <si>
    <t xml:space="preserve">05.01             </t>
  </si>
  <si>
    <t>FALSO TECHO CONTINUO ESCAYOLA LISA</t>
  </si>
  <si>
    <t xml:space="preserve">Falso techo de placas de escayola lisa de 100x60 cm, recibida con esparto y pasta de escayola, i/repaso de juntas, limpieza, montaje y desmontaje de andamios, s/NTE-RTC-16, medido deduciendo huecos. Placas de escayola y pasta de escayola con marcado CE y DdP (Declaración de prestaciones) según Reglamento (UE) 305/2011. Incluso reposición de zonas con falso techo desmontable. Suministro y montaje, totalmente instalada, p.p. medios auxiliares.
</t>
  </si>
  <si>
    <t>Total 05.01</t>
  </si>
  <si>
    <t xml:space="preserve">05.02             </t>
  </si>
  <si>
    <t>PINTURA PLÁSTICA LISA MATE ESTÁNDAR OBRA BLANCO/COLOR</t>
  </si>
  <si>
    <t xml:space="preserve">Pintura plástica lisa mate lavable estándar obra nueva en blanco o pigmentada, sobre paramentos horizontales y verticales, (en las zonas con manchas de humedad y en techos donde se ha realizado desmontaje y posterior reposición de falsos techos, bajo los sumideros de cubierta), dos manos, incluso mano de imprimación y plastecido, p.p. medios auxiliares.
</t>
  </si>
  <si>
    <t>paramentos lucernario</t>
  </si>
  <si>
    <t>falsos techos edificio noroeste</t>
  </si>
  <si>
    <t>147.32</t>
  </si>
  <si>
    <t>48.82</t>
  </si>
  <si>
    <t>20.97</t>
  </si>
  <si>
    <t>45.65</t>
  </si>
  <si>
    <t>falsos techos edificio noreste</t>
  </si>
  <si>
    <t>113</t>
  </si>
  <si>
    <t>12.76</t>
  </si>
  <si>
    <t>12.85</t>
  </si>
  <si>
    <t>30.04</t>
  </si>
  <si>
    <t>Total 05.02</t>
  </si>
  <si>
    <t>Total 05</t>
  </si>
  <si>
    <t xml:space="preserve">06                </t>
  </si>
  <si>
    <t>CERRAJERÍA</t>
  </si>
  <si>
    <t xml:space="preserve">06.01             </t>
  </si>
  <si>
    <t>BARANDILLAS AUTOPORTANTES</t>
  </si>
  <si>
    <t xml:space="preserve">Barandilla autoportante de aluminio,  contrapeso con forma ergonómica y redondeada y con revestimiento plastificado. Conjunto pre-ensamblado. Libre circulación de las aguas pluviales bajo el travesaño despegado del suelo. 100cm de altura total.  
Características:
Hecho de aluminio Protección efectiva de la membrana impermeabilizante, con la forma ergonómica y redondeada del contrapeso. El revestimiento plastificado permite evitar la fisura del bloque de hormigón. Facilidad de instalación : el conjunto está pre-ensamblado Estabilidad del sistema : el contrapeso, que es manipulable por una sola persona, tiene un mango ergonómico  y segura la estabilidad del sistema. Almacenamiento optimizado : cuatro encajes permiten apilar los contrapesos de manera segura, facilitando el almacenamiento de los contrapesos. Libre circulación de las aguas pluviales bajo el travesaño despegado del suelo. Dos posiciones Recto : 5° para escapar el cubre parapeto. Inclinado : 20°° para adaptarse a ciertas restricciones arquitectónicas, y hacer que la protección sea menos visible desde la parte inferior del edificio
Entregado plegado, el conjunto está optimizado para fácil transporte y almacenamiento. El soporte atornillado se instalará en la posición deseada. 
Suministro y montaje, totalmente instalada y certificada, p.p. medios auxiliares.
</t>
  </si>
  <si>
    <t>barandilla en cubierta 1</t>
  </si>
  <si>
    <t>barandilla en cubierta 2</t>
  </si>
  <si>
    <t>Total 06.01</t>
  </si>
  <si>
    <t xml:space="preserve">06.02             </t>
  </si>
  <si>
    <t>ESCALA DE GATO. 3000MM ALUMINIO</t>
  </si>
  <si>
    <t xml:space="preserve">Escala de gato, características:
- Perfil vertical de aluminio de 65x25mm. 
- Barras cuadradas 25x25mm antideslizante con paso de 280mm. 
- Altura deseada para ser servida de 3000 mm. 
- Ancho de salida extendido 700mm a 3000mm 
- La escalera está equipada con soportes ajustables de 150 a 300 mm. 
- La escalera está equipada con un pie regulable en altura en la parte inferior.
- La longitud máxima de los elementos está limitada a 3080 mm. - No se condena el acceso a la escala en la parte inferior. 
- No condena el acceso a la escalera en la parte superior.
 - Tornillos de montaje de acero inoxidable. La crinolina 
- La escalera está equipada con una crinolina de Ø700mm en su interior. 
- El comienzo del protector de espalda 'Crinoline' está a una altura de aproximadamente 3000 mm. Peso total del conjunto: 22 Kg. Plan 3D (no contractual) del conjunto adjunto (Plan N ° 181030012)
Suministro y montaje, totalmente instalada y certificada, p.p. medios auxiliares.
</t>
  </si>
  <si>
    <t xml:space="preserve">06.03             </t>
  </si>
  <si>
    <t>PASO DE LOBOS SALTO DE PETO DE 1 METRO DE ALTURA</t>
  </si>
  <si>
    <t xml:space="preserve">Paso de lobos para salto de peto de 1metro de altura, con las siguientes características:
- Estructura principal en perfiles extruidos de aluminio extrusionado de 100x30 mm. 
- Aleación de aluminio serie 6000, alta resistencia a la corrosión. Aleación también recomendada en ambiente salino, ne. No requiere mantenimiento. Y excepcional resistencia a lo largo del tiempo. 
- Ensamblaje de soldadura TIG, calificación de soldadores según la norma NF EN ISO 9606-2. la escalera 
- Altura bajo puente: 900 mm. - Inclinación de la escalera: 45 °. - Ancho útil (ancho de los escalones): 800mm. 
- Pasos de rejilla antideslizantes de 230 mm de profundidad soldados sobre los largueros. 
- Altura de escalones: 200mm. - El pliegue es: 200 mm (corresponde al valor horizontal entre 2 narices de pasos sucesivos) 
- El coeficiente de redondez (600 &lt;= G + 2H &lt;= 660) es: 600 - La tapa del escalón es: 30 mm. 
- El conjunto está equipado con placas de aluminio para su fijación al suelo. 
- El conjunto tiene un pie bajo el barro para aumentar la rigidez del conjunto. El rodamiento - Anchura del rodamiento: 860 mm. 
- Longitud de paso por debajo del rodamiento: 1000 mm. - Rodamientos de revestimiento: rejillas. 
- El rellano y las escaleras están soldados y no son desmontables. La barandilla Peso total del conjunto: 59 Kg. Dimensiones totales del conjunto de aproximadamente 2800x860 mm. Plan 3D (no contractual) del conjunto adjunto (Plan N ° 181030011)
Suministro y montaje, totalmente instalada y certificada, p.p. medios auxiliares.
</t>
  </si>
  <si>
    <t xml:space="preserve">06.04             </t>
  </si>
  <si>
    <t>ESCALA DE 1000MM DE ALUMINIO</t>
  </si>
  <si>
    <t xml:space="preserve">Escala de 1000mm de aluminio con las siguientes características.
-Perfil vertical de aluminio de 65x25mm. 
- Barras cuadradas 25x25mm antideslizante con paso de 280mm. 
- Altura a servir de 1100 mm. - Ancho de salida extendido 700mm a 1100mm 
- La escalera está equipada con soportes estándar, longitud 200 mm. 
- La escalera está equipada con un pie regulable en altura en la parte inferior. 
- La longitud máxima de los elementos está limitada a 3080 mm. 
- No se condena el acceso a la escala en la parte inferior. 
- No condena el acceso a la escalera en la parte superior. 
- Tornillos de montaje de acero inoxidable.
Suministro y montaje, totalmente instalada y certificada, p.p. medios auxiliares.
</t>
  </si>
  <si>
    <t>Total 06</t>
  </si>
  <si>
    <t xml:space="preserve">07                </t>
  </si>
  <si>
    <t>CONTROL DE CALIDAD</t>
  </si>
  <si>
    <t xml:space="preserve">07.01             </t>
  </si>
  <si>
    <t>Control de calidad</t>
  </si>
  <si>
    <t xml:space="preserve">Presupuesto según Plan de Control de Calidad
</t>
  </si>
  <si>
    <t>Total 07</t>
  </si>
  <si>
    <t xml:space="preserve">08                </t>
  </si>
  <si>
    <t>GESTIÓN DE RESIDUOS</t>
  </si>
  <si>
    <t xml:space="preserve">08.01             </t>
  </si>
  <si>
    <t>Gestión de Residuos</t>
  </si>
  <si>
    <t xml:space="preserve">Presupuesto según Estudio de Gestión de residuos
</t>
  </si>
  <si>
    <t>Total 08</t>
  </si>
  <si>
    <t xml:space="preserve">09                </t>
  </si>
  <si>
    <t>SEGURIDAD Y SALUD</t>
  </si>
  <si>
    <t xml:space="preserve">09.01             </t>
  </si>
  <si>
    <t>INSTALACIONES PROVISIONALES</t>
  </si>
  <si>
    <t>Total 09.01</t>
  </si>
  <si>
    <t xml:space="preserve">09.02             </t>
  </si>
  <si>
    <t>MEDIDAS PREVENTIVAS Y PRIMEROS AUXILIOS</t>
  </si>
  <si>
    <t>Total 09.02</t>
  </si>
  <si>
    <t xml:space="preserve">09.03             </t>
  </si>
  <si>
    <t>PROTECCIONES COLECTIVAS</t>
  </si>
  <si>
    <t>Total 09.03</t>
  </si>
  <si>
    <t xml:space="preserve">09.04             </t>
  </si>
  <si>
    <t>PROTECCIONES INDIVIDUALES</t>
  </si>
  <si>
    <t>Total 09.04</t>
  </si>
  <si>
    <t xml:space="preserve">09.05             </t>
  </si>
  <si>
    <t>FORMACIÓN</t>
  </si>
  <si>
    <t>Total 09.05</t>
  </si>
  <si>
    <t>Total 09</t>
  </si>
  <si>
    <t>Total IFEMA</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</si>
</sst>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0?????????"/>
    <numFmt numFmtId="165" formatCode="#,##0.000"/>
  </numFmts>
  <fonts count="7" x14ac:knownFonts="1">
    <font>
      <sz val="11"/>
      <color theme="1"/>
      <name val="Calibri"/>
      <family val="2"/>
      <scheme val="minor"/>
    </font>
    <font>
      <b/>
      <sz val="9"/>
      <color indexed="81"/>
      <name val="Tahoma"/>
      <charset val="1"/>
    </font>
    <font>
      <sz val="8"/>
      <color theme="1"/>
      <name val="Calibri"/>
      <family val="2"/>
      <scheme val="minor"/>
    </font>
    <font>
      <b/>
      <sz val="8"/>
      <color theme="1"/>
      <name val="Calibri"/>
      <family val="2"/>
      <scheme val="minor"/>
    </font>
    <font>
      <b/>
      <sz val="10"/>
      <color theme="1"/>
      <name val="Calibri"/>
      <family val="2"/>
      <scheme val="minor"/>
    </font>
    <font>
      <b/>
      <sz val="14"/>
      <color theme="1"/>
      <name val="Calibri"/>
      <family val="2"/>
      <scheme val="minor"/>
    </font>
    <font>
      <b/>
      <i/>
      <sz val="10"/>
      <color theme="1"/>
      <name val="Calibri"/>
      <family val="2"/>
      <scheme val="minor"/>
    </font>
  </fonts>
  <fills count="6">
    <fill>
      <patternFill patternType="none"/>
    </fill>
    <fill>
      <patternFill patternType="gray125"/>
    </fill>
    <fill>
      <patternFill patternType="solid">
        <fgColor indexed="26"/>
        <bgColor indexed="64"/>
      </patternFill>
    </fill>
    <fill>
      <patternFill patternType="solid">
        <fgColor indexed="15"/>
        <bgColor indexed="64"/>
      </patternFill>
    </fill>
    <fill>
      <patternFill patternType="solid">
        <fgColor indexed="22"/>
        <bgColor indexed="64"/>
      </patternFill>
    </fill>
    <fill>
      <patternFill patternType="solid">
        <fgColor indexed="49"/>
        <bgColor indexed="64"/>
      </patternFill>
    </fill>
  </fills>
  <borders count="1">
    <border>
      <left/>
      <right/>
      <top/>
      <bottom/>
      <diagonal/>
    </border>
  </borders>
  <cellStyleXfs count="1">
    <xf numFmtId="0" fontId="0" fillId="0" borderId="0"/>
  </cellStyleXfs>
  <cellXfs count="29">
    <xf numFmtId="0" fontId="0" fillId="0" borderId="0" xfId="0"/>
    <xf numFmtId="49" fontId="4" fillId="0" borderId="0" xfId="0" applyNumberFormat="1" applyFont="1"/>
    <xf numFmtId="0" fontId="4" fillId="0" borderId="0" xfId="0" applyFont="1"/>
    <xf numFmtId="49" fontId="5" fillId="0" borderId="0" xfId="0" applyNumberFormat="1" applyFont="1" applyAlignment="1">
      <alignment vertical="top"/>
    </xf>
    <xf numFmtId="0" fontId="5" fillId="0" borderId="0" xfId="0" applyFont="1" applyAlignment="1">
      <alignment vertical="top"/>
    </xf>
    <xf numFmtId="49" fontId="6" fillId="0" borderId="0" xfId="0" applyNumberFormat="1" applyFont="1" applyAlignment="1">
      <alignment vertical="top"/>
    </xf>
    <xf numFmtId="49" fontId="6" fillId="0" borderId="0" xfId="0" applyNumberFormat="1" applyFont="1" applyAlignment="1">
      <alignment vertical="top" wrapText="1"/>
    </xf>
    <xf numFmtId="49" fontId="6" fillId="0" borderId="0" xfId="0" applyNumberFormat="1" applyFont="1" applyAlignment="1">
      <alignment horizontal="right" vertical="top"/>
    </xf>
    <xf numFmtId="49" fontId="3" fillId="3" borderId="0" xfId="0" applyNumberFormat="1" applyFont="1" applyFill="1" applyAlignment="1">
      <alignment vertical="top"/>
    </xf>
    <xf numFmtId="49" fontId="3" fillId="3" borderId="0" xfId="0" applyNumberFormat="1" applyFont="1" applyFill="1" applyAlignment="1">
      <alignment vertical="top" wrapText="1"/>
    </xf>
    <xf numFmtId="0" fontId="3" fillId="3" borderId="0" xfId="0" applyFont="1" applyFill="1" applyAlignment="1">
      <alignment vertical="top"/>
    </xf>
    <xf numFmtId="3" fontId="3" fillId="2" borderId="0" xfId="0" applyNumberFormat="1" applyFont="1" applyFill="1" applyAlignment="1">
      <alignment vertical="top"/>
    </xf>
    <xf numFmtId="4" fontId="3" fillId="2" borderId="0" xfId="0" applyNumberFormat="1" applyFont="1" applyFill="1" applyAlignment="1">
      <alignment vertical="top"/>
    </xf>
    <xf numFmtId="49" fontId="2" fillId="0" borderId="0" xfId="0" applyNumberFormat="1" applyFont="1" applyAlignment="1">
      <alignment vertical="top"/>
    </xf>
    <xf numFmtId="49" fontId="2" fillId="0" borderId="0" xfId="0" applyNumberFormat="1" applyFont="1" applyAlignment="1">
      <alignment vertical="top" wrapText="1"/>
    </xf>
    <xf numFmtId="0" fontId="2" fillId="0" borderId="0" xfId="0" applyFont="1" applyAlignment="1">
      <alignment vertical="top"/>
    </xf>
    <xf numFmtId="4" fontId="2" fillId="2" borderId="0" xfId="0" applyNumberFormat="1" applyFont="1" applyFill="1" applyAlignment="1">
      <alignment vertical="top"/>
    </xf>
    <xf numFmtId="0" fontId="2" fillId="0" borderId="0" xfId="0" applyFont="1" applyAlignment="1">
      <alignment vertical="top" wrapText="1"/>
    </xf>
    <xf numFmtId="164" fontId="2" fillId="0" borderId="0" xfId="0" applyNumberFormat="1" applyFont="1" applyAlignment="1">
      <alignment vertical="top"/>
    </xf>
    <xf numFmtId="165" fontId="2" fillId="0" borderId="0" xfId="0" applyNumberFormat="1" applyFont="1" applyAlignment="1">
      <alignment vertical="top"/>
    </xf>
    <xf numFmtId="165" fontId="2" fillId="2" borderId="0" xfId="0" applyNumberFormat="1" applyFont="1" applyFill="1" applyAlignment="1">
      <alignment vertical="top"/>
    </xf>
    <xf numFmtId="49" fontId="3" fillId="0" borderId="0" xfId="0" applyNumberFormat="1" applyFont="1" applyAlignment="1">
      <alignment vertical="top"/>
    </xf>
    <xf numFmtId="4" fontId="2" fillId="0" borderId="0" xfId="0" applyNumberFormat="1" applyFont="1" applyAlignment="1">
      <alignment vertical="top"/>
    </xf>
    <xf numFmtId="0" fontId="2" fillId="4" borderId="0" xfId="0" applyFont="1" applyFill="1" applyAlignment="1">
      <alignment vertical="top"/>
    </xf>
    <xf numFmtId="0" fontId="2" fillId="4" borderId="0" xfId="0" applyFont="1" applyFill="1" applyAlignment="1">
      <alignment vertical="top" wrapText="1"/>
    </xf>
    <xf numFmtId="3" fontId="2" fillId="0" borderId="0" xfId="0" applyNumberFormat="1" applyFont="1" applyAlignment="1">
      <alignment vertical="top"/>
    </xf>
    <xf numFmtId="49" fontId="3" fillId="5" borderId="0" xfId="0" applyNumberFormat="1" applyFont="1" applyFill="1" applyAlignment="1">
      <alignment vertical="top"/>
    </xf>
    <xf numFmtId="49" fontId="3" fillId="5" borderId="0" xfId="0" applyNumberFormat="1" applyFont="1" applyFill="1" applyAlignment="1">
      <alignment vertical="top" wrapText="1"/>
    </xf>
    <xf numFmtId="0" fontId="3" fillId="5" borderId="0" xfId="0" applyFont="1" applyFill="1" applyAlignment="1">
      <alignmen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M280"/>
  <sheetViews>
    <sheetView tabSelected="1" workbookViewId="0">
      <pane xSplit="4" ySplit="3" topLeftCell="E219" activePane="bottomRight" state="frozen"/>
      <selection pane="topRight" activeCell="E1" sqref="E1"/>
      <selection pane="bottomLeft" activeCell="A4" sqref="A4"/>
      <selection pane="bottomRight"/>
    </sheetView>
  </sheetViews>
  <sheetFormatPr baseColWidth="10" defaultRowHeight="15" x14ac:dyDescent="0.25"/>
  <cols>
    <col min="1" max="1" width="15.5703125" bestFit="1" customWidth="1"/>
    <col min="2" max="2" width="6.5703125" customWidth="1"/>
    <col min="3" max="3" width="3.7109375" customWidth="1"/>
    <col min="4" max="4" width="32.85546875" customWidth="1"/>
    <col min="5" max="5" width="35.7109375" bestFit="1" customWidth="1"/>
    <col min="6" max="6" width="11.7109375" bestFit="1" customWidth="1"/>
    <col min="7" max="7" width="8.5703125" customWidth="1"/>
    <col min="8" max="8" width="8.140625" customWidth="1"/>
    <col min="9" max="9" width="6.5703125" customWidth="1"/>
    <col min="10" max="10" width="8.85546875" customWidth="1"/>
    <col min="11" max="11" width="7.85546875" customWidth="1"/>
    <col min="12" max="12" width="7" customWidth="1"/>
    <col min="13" max="13" width="7.7109375" customWidth="1"/>
  </cols>
  <sheetData>
    <row r="1" spans="1:13" x14ac:dyDescent="0.25">
      <c r="A1" s="1" t="s">
        <v>0</v>
      </c>
      <c r="B1" s="2"/>
      <c r="C1" s="2"/>
      <c r="D1" s="2"/>
      <c r="E1" s="2"/>
      <c r="F1" s="2"/>
      <c r="G1" s="2"/>
      <c r="H1" s="2"/>
      <c r="I1" s="2"/>
      <c r="J1" s="2"/>
      <c r="K1" s="2"/>
      <c r="L1" s="2"/>
      <c r="M1" s="2"/>
    </row>
    <row r="2" spans="1:13" ht="18.75" x14ac:dyDescent="0.25">
      <c r="A2" s="3" t="s">
        <v>1</v>
      </c>
      <c r="B2" s="4"/>
      <c r="C2" s="4"/>
      <c r="D2" s="4"/>
      <c r="E2" s="4"/>
      <c r="F2" s="4"/>
      <c r="G2" s="4"/>
      <c r="H2" s="4"/>
      <c r="I2" s="4"/>
      <c r="J2" s="4"/>
      <c r="K2" s="4"/>
      <c r="L2" s="4"/>
      <c r="M2" s="4"/>
    </row>
    <row r="3" spans="1:13" x14ac:dyDescent="0.25">
      <c r="A3" s="5" t="s">
        <v>2</v>
      </c>
      <c r="B3" s="5" t="s">
        <v>5</v>
      </c>
      <c r="C3" s="5" t="s">
        <v>6</v>
      </c>
      <c r="D3" s="6" t="s">
        <v>3</v>
      </c>
      <c r="E3" s="5" t="s">
        <v>9</v>
      </c>
      <c r="F3" s="7" t="s">
        <v>10</v>
      </c>
      <c r="G3" s="7" t="s">
        <v>11</v>
      </c>
      <c r="H3" s="7" t="s">
        <v>12</v>
      </c>
      <c r="I3" s="7" t="s">
        <v>13</v>
      </c>
      <c r="J3" s="7" t="s">
        <v>14</v>
      </c>
      <c r="K3" s="7" t="s">
        <v>7</v>
      </c>
      <c r="L3" s="7" t="s">
        <v>8</v>
      </c>
      <c r="M3" s="7" t="s">
        <v>4</v>
      </c>
    </row>
    <row r="4" spans="1:13" x14ac:dyDescent="0.25">
      <c r="A4" s="8" t="s">
        <v>15</v>
      </c>
      <c r="B4" s="8" t="s">
        <v>17</v>
      </c>
      <c r="C4" s="8" t="s">
        <v>18</v>
      </c>
      <c r="D4" s="9" t="s">
        <v>16</v>
      </c>
      <c r="E4" s="10"/>
      <c r="F4" s="10"/>
      <c r="G4" s="10"/>
      <c r="H4" s="10"/>
      <c r="I4" s="10"/>
      <c r="J4" s="10"/>
      <c r="K4" s="11">
        <f>K17</f>
        <v>1</v>
      </c>
      <c r="L4" s="12">
        <f>L17</f>
        <v>0</v>
      </c>
      <c r="M4" s="12">
        <f>M17</f>
        <v>0</v>
      </c>
    </row>
    <row r="5" spans="1:13" x14ac:dyDescent="0.25">
      <c r="A5" s="13" t="s">
        <v>19</v>
      </c>
      <c r="B5" s="13" t="s">
        <v>21</v>
      </c>
      <c r="C5" s="13" t="s">
        <v>22</v>
      </c>
      <c r="D5" s="14" t="s">
        <v>20</v>
      </c>
      <c r="E5" s="15"/>
      <c r="F5" s="15"/>
      <c r="G5" s="15"/>
      <c r="H5" s="15"/>
      <c r="I5" s="15"/>
      <c r="J5" s="15"/>
      <c r="K5" s="16">
        <f>K8</f>
        <v>8</v>
      </c>
      <c r="L5" s="16">
        <f>L8</f>
        <v>0</v>
      </c>
      <c r="M5" s="16">
        <f>M8</f>
        <v>0</v>
      </c>
    </row>
    <row r="6" spans="1:13" ht="90" x14ac:dyDescent="0.25">
      <c r="A6" s="15"/>
      <c r="B6" s="15"/>
      <c r="C6" s="15"/>
      <c r="D6" s="17" t="s">
        <v>23</v>
      </c>
      <c r="E6" s="15"/>
      <c r="F6" s="15"/>
      <c r="G6" s="15"/>
      <c r="H6" s="15"/>
      <c r="I6" s="15"/>
      <c r="J6" s="15"/>
      <c r="K6" s="15"/>
      <c r="L6" s="15"/>
      <c r="M6" s="15"/>
    </row>
    <row r="7" spans="1:13" x14ac:dyDescent="0.25">
      <c r="A7" s="15"/>
      <c r="B7" s="15"/>
      <c r="C7" s="15"/>
      <c r="D7" s="17"/>
      <c r="E7" s="13" t="s">
        <v>18</v>
      </c>
      <c r="F7" s="18">
        <v>8</v>
      </c>
      <c r="G7" s="19">
        <v>0</v>
      </c>
      <c r="H7" s="19">
        <v>0</v>
      </c>
      <c r="I7" s="19">
        <v>0</v>
      </c>
      <c r="J7" s="20">
        <f>OR(F7&lt;&gt;0,G7&lt;&gt;0,H7&lt;&gt;0,I7&lt;&gt;0)*(F7 + (F7 = 0))*(G7 + (G7 = 0))*(H7 + (H7 = 0))*(I7 + (I7 = 0))</f>
        <v>8</v>
      </c>
      <c r="K7" s="15"/>
      <c r="L7" s="15"/>
      <c r="M7" s="15"/>
    </row>
    <row r="8" spans="1:13" x14ac:dyDescent="0.25">
      <c r="A8" s="15"/>
      <c r="B8" s="15"/>
      <c r="C8" s="15"/>
      <c r="D8" s="17"/>
      <c r="E8" s="15"/>
      <c r="F8" s="15"/>
      <c r="G8" s="15"/>
      <c r="H8" s="15"/>
      <c r="I8" s="15"/>
      <c r="J8" s="21" t="s">
        <v>24</v>
      </c>
      <c r="K8" s="12">
        <f>SUM(J7:J7)</f>
        <v>8</v>
      </c>
      <c r="L8" s="22">
        <v>0</v>
      </c>
      <c r="M8" s="12">
        <f>ROUND(L8*K8,2)</f>
        <v>0</v>
      </c>
    </row>
    <row r="9" spans="1:13" ht="0.95" customHeight="1" x14ac:dyDescent="0.25">
      <c r="A9" s="23"/>
      <c r="B9" s="23"/>
      <c r="C9" s="23"/>
      <c r="D9" s="24"/>
      <c r="E9" s="23"/>
      <c r="F9" s="23"/>
      <c r="G9" s="23"/>
      <c r="H9" s="23"/>
      <c r="I9" s="23"/>
      <c r="J9" s="23"/>
      <c r="K9" s="23"/>
      <c r="L9" s="23"/>
      <c r="M9" s="23"/>
    </row>
    <row r="10" spans="1:13" x14ac:dyDescent="0.25">
      <c r="A10" s="13" t="s">
        <v>25</v>
      </c>
      <c r="B10" s="13" t="s">
        <v>21</v>
      </c>
      <c r="C10" s="13" t="s">
        <v>22</v>
      </c>
      <c r="D10" s="14" t="s">
        <v>26</v>
      </c>
      <c r="E10" s="15"/>
      <c r="F10" s="15"/>
      <c r="G10" s="15"/>
      <c r="H10" s="15"/>
      <c r="I10" s="15"/>
      <c r="J10" s="15"/>
      <c r="K10" s="22">
        <v>4</v>
      </c>
      <c r="L10" s="22">
        <v>0</v>
      </c>
      <c r="M10" s="16">
        <f>ROUND(K10*L10,2)</f>
        <v>0</v>
      </c>
    </row>
    <row r="11" spans="1:13" ht="101.25" x14ac:dyDescent="0.25">
      <c r="A11" s="15"/>
      <c r="B11" s="15"/>
      <c r="C11" s="15"/>
      <c r="D11" s="17" t="s">
        <v>27</v>
      </c>
      <c r="E11" s="15"/>
      <c r="F11" s="15"/>
      <c r="G11" s="15"/>
      <c r="H11" s="15"/>
      <c r="I11" s="15"/>
      <c r="J11" s="15"/>
      <c r="K11" s="15"/>
      <c r="L11" s="15"/>
      <c r="M11" s="15"/>
    </row>
    <row r="12" spans="1:13" x14ac:dyDescent="0.25">
      <c r="A12" s="13" t="s">
        <v>28</v>
      </c>
      <c r="B12" s="13" t="s">
        <v>21</v>
      </c>
      <c r="C12" s="13" t="s">
        <v>30</v>
      </c>
      <c r="D12" s="14" t="s">
        <v>29</v>
      </c>
      <c r="E12" s="15"/>
      <c r="F12" s="15"/>
      <c r="G12" s="15"/>
      <c r="H12" s="15"/>
      <c r="I12" s="15"/>
      <c r="J12" s="15"/>
      <c r="K12" s="16">
        <f>K15</f>
        <v>30</v>
      </c>
      <c r="L12" s="16">
        <f>L15</f>
        <v>0</v>
      </c>
      <c r="M12" s="16">
        <f>M15</f>
        <v>0</v>
      </c>
    </row>
    <row r="13" spans="1:13" ht="90" x14ac:dyDescent="0.25">
      <c r="A13" s="15"/>
      <c r="B13" s="15"/>
      <c r="C13" s="15"/>
      <c r="D13" s="17" t="s">
        <v>31</v>
      </c>
      <c r="E13" s="15"/>
      <c r="F13" s="15"/>
      <c r="G13" s="15"/>
      <c r="H13" s="15"/>
      <c r="I13" s="15"/>
      <c r="J13" s="15"/>
      <c r="K13" s="15"/>
      <c r="L13" s="15"/>
      <c r="M13" s="15"/>
    </row>
    <row r="14" spans="1:13" x14ac:dyDescent="0.25">
      <c r="A14" s="15"/>
      <c r="B14" s="15"/>
      <c r="C14" s="15"/>
      <c r="D14" s="17"/>
      <c r="E14" s="13" t="s">
        <v>32</v>
      </c>
      <c r="F14" s="18">
        <v>0</v>
      </c>
      <c r="G14" s="19">
        <v>30</v>
      </c>
      <c r="H14" s="19">
        <v>0</v>
      </c>
      <c r="I14" s="19">
        <v>0</v>
      </c>
      <c r="J14" s="20">
        <f>OR(F14&lt;&gt;0,G14&lt;&gt;0,H14&lt;&gt;0,I14&lt;&gt;0)*(F14 + (F14 = 0))*(G14 + (G14 = 0))*(H14 + (H14 = 0))*(I14 + (I14 = 0))</f>
        <v>30</v>
      </c>
      <c r="K14" s="15"/>
      <c r="L14" s="15"/>
      <c r="M14" s="15"/>
    </row>
    <row r="15" spans="1:13" x14ac:dyDescent="0.25">
      <c r="A15" s="15"/>
      <c r="B15" s="15"/>
      <c r="C15" s="15"/>
      <c r="D15" s="17"/>
      <c r="E15" s="15"/>
      <c r="F15" s="15"/>
      <c r="G15" s="15"/>
      <c r="H15" s="15"/>
      <c r="I15" s="15"/>
      <c r="J15" s="21" t="s">
        <v>33</v>
      </c>
      <c r="K15" s="12">
        <f>SUM(J14:J14)</f>
        <v>30</v>
      </c>
      <c r="L15" s="22">
        <v>0</v>
      </c>
      <c r="M15" s="12">
        <f>ROUND(L15*K15,2)</f>
        <v>0</v>
      </c>
    </row>
    <row r="16" spans="1:13" ht="0.95" customHeight="1" x14ac:dyDescent="0.25">
      <c r="A16" s="23"/>
      <c r="B16" s="23"/>
      <c r="C16" s="23"/>
      <c r="D16" s="24"/>
      <c r="E16" s="23"/>
      <c r="F16" s="23"/>
      <c r="G16" s="23"/>
      <c r="H16" s="23"/>
      <c r="I16" s="23"/>
      <c r="J16" s="23"/>
      <c r="K16" s="23"/>
      <c r="L16" s="23"/>
      <c r="M16" s="23"/>
    </row>
    <row r="17" spans="1:13" x14ac:dyDescent="0.25">
      <c r="A17" s="15"/>
      <c r="B17" s="15"/>
      <c r="C17" s="15"/>
      <c r="D17" s="17"/>
      <c r="E17" s="15"/>
      <c r="F17" s="15"/>
      <c r="G17" s="15"/>
      <c r="H17" s="15"/>
      <c r="I17" s="15"/>
      <c r="J17" s="21" t="s">
        <v>34</v>
      </c>
      <c r="K17" s="25">
        <v>1</v>
      </c>
      <c r="L17" s="12">
        <f>M5+M10+M12</f>
        <v>0</v>
      </c>
      <c r="M17" s="12">
        <f>ROUND(L17*K17,2)</f>
        <v>0</v>
      </c>
    </row>
    <row r="18" spans="1:13" ht="0.95" customHeight="1" x14ac:dyDescent="0.25">
      <c r="A18" s="23"/>
      <c r="B18" s="23"/>
      <c r="C18" s="23"/>
      <c r="D18" s="24"/>
      <c r="E18" s="23"/>
      <c r="F18" s="23"/>
      <c r="G18" s="23"/>
      <c r="H18" s="23"/>
      <c r="I18" s="23"/>
      <c r="J18" s="23"/>
      <c r="K18" s="23"/>
      <c r="L18" s="23"/>
      <c r="M18" s="23"/>
    </row>
    <row r="19" spans="1:13" x14ac:dyDescent="0.25">
      <c r="A19" s="8" t="s">
        <v>35</v>
      </c>
      <c r="B19" s="8" t="s">
        <v>17</v>
      </c>
      <c r="C19" s="8" t="s">
        <v>18</v>
      </c>
      <c r="D19" s="9" t="s">
        <v>36</v>
      </c>
      <c r="E19" s="10"/>
      <c r="F19" s="10"/>
      <c r="G19" s="10"/>
      <c r="H19" s="10"/>
      <c r="I19" s="10"/>
      <c r="J19" s="10"/>
      <c r="K19" s="11">
        <f>K71</f>
        <v>1</v>
      </c>
      <c r="L19" s="12">
        <f>L71</f>
        <v>0</v>
      </c>
      <c r="M19" s="12">
        <f>M71</f>
        <v>0</v>
      </c>
    </row>
    <row r="20" spans="1:13" ht="22.5" x14ac:dyDescent="0.25">
      <c r="A20" s="13" t="s">
        <v>37</v>
      </c>
      <c r="B20" s="13" t="s">
        <v>21</v>
      </c>
      <c r="C20" s="13" t="s">
        <v>39</v>
      </c>
      <c r="D20" s="14" t="s">
        <v>38</v>
      </c>
      <c r="E20" s="15"/>
      <c r="F20" s="15"/>
      <c r="G20" s="15"/>
      <c r="H20" s="15"/>
      <c r="I20" s="15"/>
      <c r="J20" s="15"/>
      <c r="K20" s="16">
        <f>K25</f>
        <v>368.84</v>
      </c>
      <c r="L20" s="16">
        <f>L25</f>
        <v>0</v>
      </c>
      <c r="M20" s="16">
        <f>M25</f>
        <v>0</v>
      </c>
    </row>
    <row r="21" spans="1:13" ht="101.25" x14ac:dyDescent="0.25">
      <c r="A21" s="15"/>
      <c r="B21" s="15"/>
      <c r="C21" s="15"/>
      <c r="D21" s="17" t="s">
        <v>40</v>
      </c>
      <c r="E21" s="15"/>
      <c r="F21" s="15"/>
      <c r="G21" s="15"/>
      <c r="H21" s="15"/>
      <c r="I21" s="15"/>
      <c r="J21" s="15"/>
      <c r="K21" s="15"/>
      <c r="L21" s="15"/>
      <c r="M21" s="15"/>
    </row>
    <row r="22" spans="1:13" x14ac:dyDescent="0.25">
      <c r="A22" s="15"/>
      <c r="B22" s="15"/>
      <c r="C22" s="15"/>
      <c r="D22" s="17"/>
      <c r="E22" s="13" t="s">
        <v>41</v>
      </c>
      <c r="F22" s="18">
        <v>0</v>
      </c>
      <c r="G22" s="19">
        <v>0</v>
      </c>
      <c r="H22" s="19">
        <v>0</v>
      </c>
      <c r="I22" s="19">
        <v>0</v>
      </c>
      <c r="J22" s="19">
        <v>59.79</v>
      </c>
      <c r="K22" s="13" t="s">
        <v>42</v>
      </c>
      <c r="L22" s="15"/>
      <c r="M22" s="15"/>
    </row>
    <row r="23" spans="1:13" x14ac:dyDescent="0.25">
      <c r="A23" s="15"/>
      <c r="B23" s="15"/>
      <c r="C23" s="15"/>
      <c r="D23" s="17"/>
      <c r="E23" s="13" t="s">
        <v>43</v>
      </c>
      <c r="F23" s="18">
        <v>0</v>
      </c>
      <c r="G23" s="19">
        <v>0</v>
      </c>
      <c r="H23" s="19">
        <v>0</v>
      </c>
      <c r="I23" s="19">
        <v>0</v>
      </c>
      <c r="J23" s="19">
        <v>56.25</v>
      </c>
      <c r="K23" s="13" t="s">
        <v>44</v>
      </c>
      <c r="L23" s="15"/>
      <c r="M23" s="15"/>
    </row>
    <row r="24" spans="1:13" x14ac:dyDescent="0.25">
      <c r="A24" s="15"/>
      <c r="B24" s="15"/>
      <c r="C24" s="15"/>
      <c r="D24" s="17"/>
      <c r="E24" s="13" t="s">
        <v>45</v>
      </c>
      <c r="F24" s="18">
        <v>0</v>
      </c>
      <c r="G24" s="19">
        <v>0</v>
      </c>
      <c r="H24" s="19">
        <v>0</v>
      </c>
      <c r="I24" s="19">
        <v>0</v>
      </c>
      <c r="J24" s="19">
        <v>252.8</v>
      </c>
      <c r="K24" s="13" t="s">
        <v>46</v>
      </c>
      <c r="L24" s="15"/>
      <c r="M24" s="15"/>
    </row>
    <row r="25" spans="1:13" x14ac:dyDescent="0.25">
      <c r="A25" s="15"/>
      <c r="B25" s="15"/>
      <c r="C25" s="15"/>
      <c r="D25" s="17"/>
      <c r="E25" s="15"/>
      <c r="F25" s="15"/>
      <c r="G25" s="15"/>
      <c r="H25" s="15"/>
      <c r="I25" s="15"/>
      <c r="J25" s="21" t="s">
        <v>47</v>
      </c>
      <c r="K25" s="12">
        <f>SUM(J22:J24)</f>
        <v>368.84</v>
      </c>
      <c r="L25" s="22">
        <v>0</v>
      </c>
      <c r="M25" s="12">
        <f>ROUND(L25*K25,2)</f>
        <v>0</v>
      </c>
    </row>
    <row r="26" spans="1:13" ht="0.95" customHeight="1" x14ac:dyDescent="0.25">
      <c r="A26" s="23"/>
      <c r="B26" s="23"/>
      <c r="C26" s="23"/>
      <c r="D26" s="24"/>
      <c r="E26" s="23"/>
      <c r="F26" s="23"/>
      <c r="G26" s="23"/>
      <c r="H26" s="23"/>
      <c r="I26" s="23"/>
      <c r="J26" s="23"/>
      <c r="K26" s="23"/>
      <c r="L26" s="23"/>
      <c r="M26" s="23"/>
    </row>
    <row r="27" spans="1:13" ht="22.5" x14ac:dyDescent="0.25">
      <c r="A27" s="13" t="s">
        <v>48</v>
      </c>
      <c r="B27" s="13" t="s">
        <v>21</v>
      </c>
      <c r="C27" s="13" t="s">
        <v>39</v>
      </c>
      <c r="D27" s="14" t="s">
        <v>49</v>
      </c>
      <c r="E27" s="15"/>
      <c r="F27" s="15"/>
      <c r="G27" s="15"/>
      <c r="H27" s="15"/>
      <c r="I27" s="15"/>
      <c r="J27" s="15"/>
      <c r="K27" s="16">
        <f>K31</f>
        <v>1135.6600000000001</v>
      </c>
      <c r="L27" s="16">
        <f>L31</f>
        <v>0</v>
      </c>
      <c r="M27" s="16">
        <f>M31</f>
        <v>0</v>
      </c>
    </row>
    <row r="28" spans="1:13" ht="123.75" x14ac:dyDescent="0.25">
      <c r="A28" s="15"/>
      <c r="B28" s="15"/>
      <c r="C28" s="15"/>
      <c r="D28" s="17" t="s">
        <v>50</v>
      </c>
      <c r="E28" s="15"/>
      <c r="F28" s="15"/>
      <c r="G28" s="15"/>
      <c r="H28" s="15"/>
      <c r="I28" s="15"/>
      <c r="J28" s="15"/>
      <c r="K28" s="15"/>
      <c r="L28" s="15"/>
      <c r="M28" s="15"/>
    </row>
    <row r="29" spans="1:13" x14ac:dyDescent="0.25">
      <c r="A29" s="15"/>
      <c r="B29" s="15"/>
      <c r="C29" s="15"/>
      <c r="D29" s="17"/>
      <c r="E29" s="13" t="s">
        <v>51</v>
      </c>
      <c r="F29" s="18">
        <v>0</v>
      </c>
      <c r="G29" s="19">
        <v>0</v>
      </c>
      <c r="H29" s="19">
        <v>0</v>
      </c>
      <c r="I29" s="19">
        <v>0</v>
      </c>
      <c r="J29" s="19">
        <v>601.05999999999995</v>
      </c>
      <c r="K29" s="13" t="s">
        <v>52</v>
      </c>
      <c r="L29" s="15"/>
      <c r="M29" s="15"/>
    </row>
    <row r="30" spans="1:13" x14ac:dyDescent="0.25">
      <c r="A30" s="15"/>
      <c r="B30" s="15"/>
      <c r="C30" s="15"/>
      <c r="D30" s="17"/>
      <c r="E30" s="13" t="s">
        <v>53</v>
      </c>
      <c r="F30" s="18">
        <v>0</v>
      </c>
      <c r="G30" s="19">
        <v>0</v>
      </c>
      <c r="H30" s="19">
        <v>0</v>
      </c>
      <c r="I30" s="19">
        <v>0</v>
      </c>
      <c r="J30" s="19">
        <v>534.6</v>
      </c>
      <c r="K30" s="13" t="s">
        <v>54</v>
      </c>
      <c r="L30" s="15"/>
      <c r="M30" s="15"/>
    </row>
    <row r="31" spans="1:13" x14ac:dyDescent="0.25">
      <c r="A31" s="15"/>
      <c r="B31" s="15"/>
      <c r="C31" s="15"/>
      <c r="D31" s="17"/>
      <c r="E31" s="15"/>
      <c r="F31" s="15"/>
      <c r="G31" s="15"/>
      <c r="H31" s="15"/>
      <c r="I31" s="15"/>
      <c r="J31" s="21" t="s">
        <v>55</v>
      </c>
      <c r="K31" s="12">
        <f>SUM(J29:J30)</f>
        <v>1135.6600000000001</v>
      </c>
      <c r="L31" s="22">
        <v>0</v>
      </c>
      <c r="M31" s="12">
        <f>ROUND(L31*K31,2)</f>
        <v>0</v>
      </c>
    </row>
    <row r="32" spans="1:13" ht="0.95" customHeight="1" x14ac:dyDescent="0.25">
      <c r="A32" s="23"/>
      <c r="B32" s="23"/>
      <c r="C32" s="23"/>
      <c r="D32" s="24"/>
      <c r="E32" s="23"/>
      <c r="F32" s="23"/>
      <c r="G32" s="23"/>
      <c r="H32" s="23"/>
      <c r="I32" s="23"/>
      <c r="J32" s="23"/>
      <c r="K32" s="23"/>
      <c r="L32" s="23"/>
      <c r="M32" s="23"/>
    </row>
    <row r="33" spans="1:13" ht="22.5" x14ac:dyDescent="0.25">
      <c r="A33" s="13" t="s">
        <v>56</v>
      </c>
      <c r="B33" s="13" t="s">
        <v>21</v>
      </c>
      <c r="C33" s="13" t="s">
        <v>39</v>
      </c>
      <c r="D33" s="14" t="s">
        <v>57</v>
      </c>
      <c r="E33" s="15"/>
      <c r="F33" s="15"/>
      <c r="G33" s="15"/>
      <c r="H33" s="15"/>
      <c r="I33" s="15"/>
      <c r="J33" s="15"/>
      <c r="K33" s="16">
        <f>K36</f>
        <v>116.08</v>
      </c>
      <c r="L33" s="16">
        <f>L36</f>
        <v>0</v>
      </c>
      <c r="M33" s="16">
        <f>M36</f>
        <v>0</v>
      </c>
    </row>
    <row r="34" spans="1:13" ht="135" x14ac:dyDescent="0.25">
      <c r="A34" s="15"/>
      <c r="B34" s="15"/>
      <c r="C34" s="15"/>
      <c r="D34" s="17" t="s">
        <v>58</v>
      </c>
      <c r="E34" s="15"/>
      <c r="F34" s="15"/>
      <c r="G34" s="15"/>
      <c r="H34" s="15"/>
      <c r="I34" s="15"/>
      <c r="J34" s="15"/>
      <c r="K34" s="15"/>
      <c r="L34" s="15"/>
      <c r="M34" s="15"/>
    </row>
    <row r="35" spans="1:13" x14ac:dyDescent="0.25">
      <c r="A35" s="15"/>
      <c r="B35" s="15"/>
      <c r="C35" s="15"/>
      <c r="D35" s="17"/>
      <c r="E35" s="13" t="s">
        <v>59</v>
      </c>
      <c r="F35" s="18">
        <v>0</v>
      </c>
      <c r="G35" s="19">
        <v>0</v>
      </c>
      <c r="H35" s="19">
        <v>0</v>
      </c>
      <c r="I35" s="19">
        <v>0</v>
      </c>
      <c r="J35" s="19">
        <v>116.08</v>
      </c>
      <c r="K35" s="13" t="s">
        <v>60</v>
      </c>
      <c r="L35" s="15"/>
      <c r="M35" s="15"/>
    </row>
    <row r="36" spans="1:13" x14ac:dyDescent="0.25">
      <c r="A36" s="15"/>
      <c r="B36" s="15"/>
      <c r="C36" s="15"/>
      <c r="D36" s="17"/>
      <c r="E36" s="15"/>
      <c r="F36" s="15"/>
      <c r="G36" s="15"/>
      <c r="H36" s="15"/>
      <c r="I36" s="15"/>
      <c r="J36" s="21" t="s">
        <v>61</v>
      </c>
      <c r="K36" s="12">
        <f>SUM(J35:J35)</f>
        <v>116.08</v>
      </c>
      <c r="L36" s="22">
        <v>0</v>
      </c>
      <c r="M36" s="12">
        <f>ROUND(L36*K36,2)</f>
        <v>0</v>
      </c>
    </row>
    <row r="37" spans="1:13" ht="0.95" customHeight="1" x14ac:dyDescent="0.25">
      <c r="A37" s="23"/>
      <c r="B37" s="23"/>
      <c r="C37" s="23"/>
      <c r="D37" s="24"/>
      <c r="E37" s="23"/>
      <c r="F37" s="23"/>
      <c r="G37" s="23"/>
      <c r="H37" s="23"/>
      <c r="I37" s="23"/>
      <c r="J37" s="23"/>
      <c r="K37" s="23"/>
      <c r="L37" s="23"/>
      <c r="M37" s="23"/>
    </row>
    <row r="38" spans="1:13" ht="22.5" x14ac:dyDescent="0.25">
      <c r="A38" s="13" t="s">
        <v>62</v>
      </c>
      <c r="B38" s="13" t="s">
        <v>21</v>
      </c>
      <c r="C38" s="13" t="s">
        <v>30</v>
      </c>
      <c r="D38" s="14" t="s">
        <v>63</v>
      </c>
      <c r="E38" s="15"/>
      <c r="F38" s="15"/>
      <c r="G38" s="15"/>
      <c r="H38" s="15"/>
      <c r="I38" s="15"/>
      <c r="J38" s="15"/>
      <c r="K38" s="22">
        <v>48.17</v>
      </c>
      <c r="L38" s="22">
        <v>0</v>
      </c>
      <c r="M38" s="16">
        <f>ROUND(K38*L38,2)</f>
        <v>0</v>
      </c>
    </row>
    <row r="39" spans="1:13" ht="78.75" x14ac:dyDescent="0.25">
      <c r="A39" s="15"/>
      <c r="B39" s="15"/>
      <c r="C39" s="15"/>
      <c r="D39" s="17" t="s">
        <v>64</v>
      </c>
      <c r="E39" s="15"/>
      <c r="F39" s="15"/>
      <c r="G39" s="15"/>
      <c r="H39" s="15"/>
      <c r="I39" s="15"/>
      <c r="J39" s="15"/>
      <c r="K39" s="15"/>
      <c r="L39" s="15"/>
      <c r="M39" s="15"/>
    </row>
    <row r="40" spans="1:13" x14ac:dyDescent="0.25">
      <c r="A40" s="13" t="s">
        <v>65</v>
      </c>
      <c r="B40" s="13" t="s">
        <v>21</v>
      </c>
      <c r="C40" s="13" t="s">
        <v>30</v>
      </c>
      <c r="D40" s="14" t="s">
        <v>66</v>
      </c>
      <c r="E40" s="15"/>
      <c r="F40" s="15"/>
      <c r="G40" s="15"/>
      <c r="H40" s="15"/>
      <c r="I40" s="15"/>
      <c r="J40" s="15"/>
      <c r="K40" s="22">
        <v>3.5</v>
      </c>
      <c r="L40" s="22">
        <v>0</v>
      </c>
      <c r="M40" s="16">
        <f>ROUND(K40*L40,2)</f>
        <v>0</v>
      </c>
    </row>
    <row r="41" spans="1:13" ht="67.5" x14ac:dyDescent="0.25">
      <c r="A41" s="15"/>
      <c r="B41" s="15"/>
      <c r="C41" s="15"/>
      <c r="D41" s="17" t="s">
        <v>67</v>
      </c>
      <c r="E41" s="15"/>
      <c r="F41" s="15"/>
      <c r="G41" s="15"/>
      <c r="H41" s="15"/>
      <c r="I41" s="15"/>
      <c r="J41" s="15"/>
      <c r="K41" s="15"/>
      <c r="L41" s="15"/>
      <c r="M41" s="15"/>
    </row>
    <row r="42" spans="1:13" x14ac:dyDescent="0.25">
      <c r="A42" s="13" t="s">
        <v>68</v>
      </c>
      <c r="B42" s="13" t="s">
        <v>21</v>
      </c>
      <c r="C42" s="13" t="s">
        <v>39</v>
      </c>
      <c r="D42" s="14" t="s">
        <v>69</v>
      </c>
      <c r="E42" s="15"/>
      <c r="F42" s="15"/>
      <c r="G42" s="15"/>
      <c r="H42" s="15"/>
      <c r="I42" s="15"/>
      <c r="J42" s="15"/>
      <c r="K42" s="16">
        <f>K48</f>
        <v>18.690000000000001</v>
      </c>
      <c r="L42" s="16">
        <f>L48</f>
        <v>0</v>
      </c>
      <c r="M42" s="16">
        <f>M48</f>
        <v>0</v>
      </c>
    </row>
    <row r="43" spans="1:13" ht="101.25" x14ac:dyDescent="0.25">
      <c r="A43" s="15"/>
      <c r="B43" s="15"/>
      <c r="C43" s="15"/>
      <c r="D43" s="17" t="s">
        <v>70</v>
      </c>
      <c r="E43" s="15"/>
      <c r="F43" s="15"/>
      <c r="G43" s="15"/>
      <c r="H43" s="15"/>
      <c r="I43" s="15"/>
      <c r="J43" s="15"/>
      <c r="K43" s="15"/>
      <c r="L43" s="15"/>
      <c r="M43" s="15"/>
    </row>
    <row r="44" spans="1:13" x14ac:dyDescent="0.25">
      <c r="A44" s="15"/>
      <c r="B44" s="15"/>
      <c r="C44" s="15"/>
      <c r="D44" s="17"/>
      <c r="E44" s="13" t="s">
        <v>71</v>
      </c>
      <c r="F44" s="18">
        <v>5</v>
      </c>
      <c r="G44" s="19">
        <v>0.7</v>
      </c>
      <c r="H44" s="19">
        <v>0.7</v>
      </c>
      <c r="I44" s="19">
        <v>0</v>
      </c>
      <c r="J44" s="20">
        <f>OR(F44&lt;&gt;0,G44&lt;&gt;0,H44&lt;&gt;0,I44&lt;&gt;0)*(F44 + (F44 = 0))*(G44 + (G44 = 0))*(H44 + (H44 = 0))*(I44 + (I44 = 0))</f>
        <v>2.4500000000000002</v>
      </c>
      <c r="K44" s="15"/>
      <c r="L44" s="15"/>
      <c r="M44" s="15"/>
    </row>
    <row r="45" spans="1:13" x14ac:dyDescent="0.25">
      <c r="A45" s="15"/>
      <c r="B45" s="15"/>
      <c r="C45" s="15"/>
      <c r="D45" s="17"/>
      <c r="E45" s="13" t="s">
        <v>72</v>
      </c>
      <c r="F45" s="18">
        <v>10</v>
      </c>
      <c r="G45" s="19">
        <v>0.7</v>
      </c>
      <c r="H45" s="19">
        <v>0.7</v>
      </c>
      <c r="I45" s="19">
        <v>0</v>
      </c>
      <c r="J45" s="20">
        <f>OR(F45&lt;&gt;0,G45&lt;&gt;0,H45&lt;&gt;0,I45&lt;&gt;0)*(F45 + (F45 = 0))*(G45 + (G45 = 0))*(H45 + (H45 = 0))*(I45 + (I45 = 0))</f>
        <v>4.9000000000000004</v>
      </c>
      <c r="K45" s="15"/>
      <c r="L45" s="15"/>
      <c r="M45" s="15"/>
    </row>
    <row r="46" spans="1:13" x14ac:dyDescent="0.25">
      <c r="A46" s="15"/>
      <c r="B46" s="15"/>
      <c r="C46" s="15"/>
      <c r="D46" s="17"/>
      <c r="E46" s="13" t="s">
        <v>73</v>
      </c>
      <c r="F46" s="18">
        <v>6</v>
      </c>
      <c r="G46" s="19">
        <v>0.7</v>
      </c>
      <c r="H46" s="19">
        <v>0.7</v>
      </c>
      <c r="I46" s="19">
        <v>0</v>
      </c>
      <c r="J46" s="20">
        <f>OR(F46&lt;&gt;0,G46&lt;&gt;0,H46&lt;&gt;0,I46&lt;&gt;0)*(F46 + (F46 = 0))*(G46 + (G46 = 0))*(H46 + (H46 = 0))*(I46 + (I46 = 0))</f>
        <v>2.94</v>
      </c>
      <c r="K46" s="15"/>
      <c r="L46" s="15"/>
      <c r="M46" s="15"/>
    </row>
    <row r="47" spans="1:13" x14ac:dyDescent="0.25">
      <c r="A47" s="15"/>
      <c r="B47" s="15"/>
      <c r="C47" s="15"/>
      <c r="D47" s="17"/>
      <c r="E47" s="13" t="s">
        <v>74</v>
      </c>
      <c r="F47" s="18">
        <v>1</v>
      </c>
      <c r="G47" s="19">
        <v>12</v>
      </c>
      <c r="H47" s="19">
        <v>0.7</v>
      </c>
      <c r="I47" s="19">
        <v>0</v>
      </c>
      <c r="J47" s="20">
        <f>OR(F47&lt;&gt;0,G47&lt;&gt;0,H47&lt;&gt;0,I47&lt;&gt;0)*(F47 + (F47 = 0))*(G47 + (G47 = 0))*(H47 + (H47 = 0))*(I47 + (I47 = 0))</f>
        <v>8.4</v>
      </c>
      <c r="K47" s="15"/>
      <c r="L47" s="15"/>
      <c r="M47" s="15"/>
    </row>
    <row r="48" spans="1:13" x14ac:dyDescent="0.25">
      <c r="A48" s="15"/>
      <c r="B48" s="15"/>
      <c r="C48" s="15"/>
      <c r="D48" s="17"/>
      <c r="E48" s="15"/>
      <c r="F48" s="15"/>
      <c r="G48" s="15"/>
      <c r="H48" s="15"/>
      <c r="I48" s="15"/>
      <c r="J48" s="21" t="s">
        <v>75</v>
      </c>
      <c r="K48" s="12">
        <f>SUM(J44:J47)</f>
        <v>18.690000000000001</v>
      </c>
      <c r="L48" s="22">
        <v>0</v>
      </c>
      <c r="M48" s="12">
        <f>ROUND(L48*K48,2)</f>
        <v>0</v>
      </c>
    </row>
    <row r="49" spans="1:13" ht="0.95" customHeight="1" x14ac:dyDescent="0.25">
      <c r="A49" s="23"/>
      <c r="B49" s="23"/>
      <c r="C49" s="23"/>
      <c r="D49" s="24"/>
      <c r="E49" s="23"/>
      <c r="F49" s="23"/>
      <c r="G49" s="23"/>
      <c r="H49" s="23"/>
      <c r="I49" s="23"/>
      <c r="J49" s="23"/>
      <c r="K49" s="23"/>
      <c r="L49" s="23"/>
      <c r="M49" s="23"/>
    </row>
    <row r="50" spans="1:13" ht="22.5" x14ac:dyDescent="0.25">
      <c r="A50" s="13" t="s">
        <v>76</v>
      </c>
      <c r="B50" s="13" t="s">
        <v>21</v>
      </c>
      <c r="C50" s="13" t="s">
        <v>78</v>
      </c>
      <c r="D50" s="14" t="s">
        <v>77</v>
      </c>
      <c r="E50" s="15"/>
      <c r="F50" s="15"/>
      <c r="G50" s="15"/>
      <c r="H50" s="15"/>
      <c r="I50" s="15"/>
      <c r="J50" s="15"/>
      <c r="K50" s="16">
        <f>K53</f>
        <v>0.08</v>
      </c>
      <c r="L50" s="16">
        <f>L53</f>
        <v>0</v>
      </c>
      <c r="M50" s="16">
        <f>M53</f>
        <v>0</v>
      </c>
    </row>
    <row r="51" spans="1:13" ht="90" x14ac:dyDescent="0.25">
      <c r="A51" s="15"/>
      <c r="B51" s="15"/>
      <c r="C51" s="15"/>
      <c r="D51" s="17" t="s">
        <v>79</v>
      </c>
      <c r="E51" s="15"/>
      <c r="F51" s="15"/>
      <c r="G51" s="15"/>
      <c r="H51" s="15"/>
      <c r="I51" s="15"/>
      <c r="J51" s="15"/>
      <c r="K51" s="15"/>
      <c r="L51" s="15"/>
      <c r="M51" s="15"/>
    </row>
    <row r="52" spans="1:13" x14ac:dyDescent="0.25">
      <c r="A52" s="15"/>
      <c r="B52" s="15"/>
      <c r="C52" s="15"/>
      <c r="D52" s="17"/>
      <c r="E52" s="13" t="s">
        <v>80</v>
      </c>
      <c r="F52" s="18">
        <v>1</v>
      </c>
      <c r="G52" s="19">
        <v>0.5</v>
      </c>
      <c r="H52" s="19">
        <v>0.5</v>
      </c>
      <c r="I52" s="19">
        <v>0.3</v>
      </c>
      <c r="J52" s="20">
        <f>OR(F52&lt;&gt;0,G52&lt;&gt;0,H52&lt;&gt;0,I52&lt;&gt;0)*(F52 + (F52 = 0))*(G52 + (G52 = 0))*(H52 + (H52 = 0))*(I52 + (I52 = 0))</f>
        <v>7.4999999999999997E-2</v>
      </c>
      <c r="K52" s="15"/>
      <c r="L52" s="15"/>
      <c r="M52" s="15"/>
    </row>
    <row r="53" spans="1:13" x14ac:dyDescent="0.25">
      <c r="A53" s="15"/>
      <c r="B53" s="15"/>
      <c r="C53" s="15"/>
      <c r="D53" s="17"/>
      <c r="E53" s="15"/>
      <c r="F53" s="15"/>
      <c r="G53" s="15"/>
      <c r="H53" s="15"/>
      <c r="I53" s="15"/>
      <c r="J53" s="21" t="s">
        <v>81</v>
      </c>
      <c r="K53" s="12">
        <f>SUM(J52:J52)</f>
        <v>0.08</v>
      </c>
      <c r="L53" s="22">
        <v>0</v>
      </c>
      <c r="M53" s="12">
        <f>ROUND(L53*K53,2)</f>
        <v>0</v>
      </c>
    </row>
    <row r="54" spans="1:13" ht="0.95" customHeight="1" x14ac:dyDescent="0.25">
      <c r="A54" s="23"/>
      <c r="B54" s="23"/>
      <c r="C54" s="23"/>
      <c r="D54" s="24"/>
      <c r="E54" s="23"/>
      <c r="F54" s="23"/>
      <c r="G54" s="23"/>
      <c r="H54" s="23"/>
      <c r="I54" s="23"/>
      <c r="J54" s="23"/>
      <c r="K54" s="23"/>
      <c r="L54" s="23"/>
      <c r="M54" s="23"/>
    </row>
    <row r="55" spans="1:13" ht="22.5" x14ac:dyDescent="0.25">
      <c r="A55" s="13" t="s">
        <v>82</v>
      </c>
      <c r="B55" s="13" t="s">
        <v>21</v>
      </c>
      <c r="C55" s="13" t="s">
        <v>39</v>
      </c>
      <c r="D55" s="14" t="s">
        <v>83</v>
      </c>
      <c r="E55" s="15"/>
      <c r="F55" s="15"/>
      <c r="G55" s="15"/>
      <c r="H55" s="15"/>
      <c r="I55" s="15"/>
      <c r="J55" s="15"/>
      <c r="K55" s="16">
        <f>K59</f>
        <v>47.72</v>
      </c>
      <c r="L55" s="16">
        <f>L59</f>
        <v>0</v>
      </c>
      <c r="M55" s="16">
        <f>M59</f>
        <v>0</v>
      </c>
    </row>
    <row r="56" spans="1:13" ht="112.5" x14ac:dyDescent="0.25">
      <c r="A56" s="15"/>
      <c r="B56" s="15"/>
      <c r="C56" s="15"/>
      <c r="D56" s="17" t="s">
        <v>84</v>
      </c>
      <c r="E56" s="15"/>
      <c r="F56" s="15"/>
      <c r="G56" s="15"/>
      <c r="H56" s="15"/>
      <c r="I56" s="15"/>
      <c r="J56" s="15"/>
      <c r="K56" s="15"/>
      <c r="L56" s="15"/>
      <c r="M56" s="15"/>
    </row>
    <row r="57" spans="1:13" x14ac:dyDescent="0.25">
      <c r="A57" s="15"/>
      <c r="B57" s="15"/>
      <c r="C57" s="15"/>
      <c r="D57" s="17"/>
      <c r="E57" s="13" t="s">
        <v>85</v>
      </c>
      <c r="F57" s="18">
        <v>0</v>
      </c>
      <c r="G57" s="19">
        <v>35.119999999999997</v>
      </c>
      <c r="H57" s="19">
        <v>0</v>
      </c>
      <c r="I57" s="19">
        <v>0</v>
      </c>
      <c r="J57" s="20">
        <f>OR(F57&lt;&gt;0,G57&lt;&gt;0,H57&lt;&gt;0,I57&lt;&gt;0)*(F57 + (F57 = 0))*(G57 + (G57 = 0))*(H57 + (H57 = 0))*(I57 + (I57 = 0))</f>
        <v>35.119999999999997</v>
      </c>
      <c r="K57" s="15"/>
      <c r="L57" s="15"/>
      <c r="M57" s="15"/>
    </row>
    <row r="58" spans="1:13" x14ac:dyDescent="0.25">
      <c r="A58" s="15"/>
      <c r="B58" s="15"/>
      <c r="C58" s="15"/>
      <c r="D58" s="17"/>
      <c r="E58" s="13" t="s">
        <v>18</v>
      </c>
      <c r="F58" s="18">
        <v>0</v>
      </c>
      <c r="G58" s="19">
        <v>12.6</v>
      </c>
      <c r="H58" s="19">
        <v>0</v>
      </c>
      <c r="I58" s="19">
        <v>0</v>
      </c>
      <c r="J58" s="20">
        <f>OR(F58&lt;&gt;0,G58&lt;&gt;0,H58&lt;&gt;0,I58&lt;&gt;0)*(F58 + (F58 = 0))*(G58 + (G58 = 0))*(H58 + (H58 = 0))*(I58 + (I58 = 0))</f>
        <v>12.6</v>
      </c>
      <c r="K58" s="15"/>
      <c r="L58" s="15"/>
      <c r="M58" s="15"/>
    </row>
    <row r="59" spans="1:13" x14ac:dyDescent="0.25">
      <c r="A59" s="15"/>
      <c r="B59" s="15"/>
      <c r="C59" s="15"/>
      <c r="D59" s="17"/>
      <c r="E59" s="15"/>
      <c r="F59" s="15"/>
      <c r="G59" s="15"/>
      <c r="H59" s="15"/>
      <c r="I59" s="15"/>
      <c r="J59" s="21" t="s">
        <v>86</v>
      </c>
      <c r="K59" s="12">
        <f>SUM(J57:J58)</f>
        <v>47.72</v>
      </c>
      <c r="L59" s="22">
        <v>0</v>
      </c>
      <c r="M59" s="12">
        <f>ROUND(L59*K59,2)</f>
        <v>0</v>
      </c>
    </row>
    <row r="60" spans="1:13" ht="0.95" customHeight="1" x14ac:dyDescent="0.25">
      <c r="A60" s="23"/>
      <c r="B60" s="23"/>
      <c r="C60" s="23"/>
      <c r="D60" s="24"/>
      <c r="E60" s="23"/>
      <c r="F60" s="23"/>
      <c r="G60" s="23"/>
      <c r="H60" s="23"/>
      <c r="I60" s="23"/>
      <c r="J60" s="23"/>
      <c r="K60" s="23"/>
      <c r="L60" s="23"/>
      <c r="M60" s="23"/>
    </row>
    <row r="61" spans="1:13" ht="22.5" x14ac:dyDescent="0.25">
      <c r="A61" s="13" t="s">
        <v>87</v>
      </c>
      <c r="B61" s="13" t="s">
        <v>21</v>
      </c>
      <c r="C61" s="13" t="s">
        <v>78</v>
      </c>
      <c r="D61" s="14" t="s">
        <v>88</v>
      </c>
      <c r="E61" s="15"/>
      <c r="F61" s="15"/>
      <c r="G61" s="15"/>
      <c r="H61" s="15"/>
      <c r="I61" s="15"/>
      <c r="J61" s="15"/>
      <c r="K61" s="16">
        <f>K69</f>
        <v>637.02</v>
      </c>
      <c r="L61" s="16">
        <f>L69</f>
        <v>0</v>
      </c>
      <c r="M61" s="16">
        <f>M69</f>
        <v>0</v>
      </c>
    </row>
    <row r="62" spans="1:13" ht="90" x14ac:dyDescent="0.25">
      <c r="A62" s="15"/>
      <c r="B62" s="15"/>
      <c r="C62" s="15"/>
      <c r="D62" s="17" t="s">
        <v>89</v>
      </c>
      <c r="E62" s="15"/>
      <c r="F62" s="15"/>
      <c r="G62" s="15"/>
      <c r="H62" s="15"/>
      <c r="I62" s="15"/>
      <c r="J62" s="15"/>
      <c r="K62" s="15"/>
      <c r="L62" s="15"/>
      <c r="M62" s="15"/>
    </row>
    <row r="63" spans="1:13" x14ac:dyDescent="0.25">
      <c r="A63" s="15"/>
      <c r="B63" s="15"/>
      <c r="C63" s="15"/>
      <c r="D63" s="17"/>
      <c r="E63" s="13" t="s">
        <v>90</v>
      </c>
      <c r="F63" s="18">
        <v>1.1499999999999999</v>
      </c>
      <c r="G63" s="19">
        <v>368.84</v>
      </c>
      <c r="H63" s="19">
        <v>0.35</v>
      </c>
      <c r="I63" s="19">
        <v>0</v>
      </c>
      <c r="J63" s="20">
        <f t="shared" ref="J63:J68" si="0">OR(F63&lt;&gt;0,G63&lt;&gt;0,H63&lt;&gt;0,I63&lt;&gt;0)*(F63 + (F63 = 0))*(G63 + (G63 = 0))*(H63 + (H63 = 0))*(I63 + (I63 = 0))</f>
        <v>148.458</v>
      </c>
      <c r="K63" s="15"/>
      <c r="L63" s="15"/>
      <c r="M63" s="15"/>
    </row>
    <row r="64" spans="1:13" x14ac:dyDescent="0.25">
      <c r="A64" s="15"/>
      <c r="B64" s="15"/>
      <c r="C64" s="15"/>
      <c r="D64" s="17"/>
      <c r="E64" s="13" t="s">
        <v>91</v>
      </c>
      <c r="F64" s="18">
        <v>1.1499999999999999</v>
      </c>
      <c r="G64" s="19">
        <v>1135.6600000000001</v>
      </c>
      <c r="H64" s="19">
        <v>0.35</v>
      </c>
      <c r="I64" s="19">
        <v>0</v>
      </c>
      <c r="J64" s="20">
        <f t="shared" si="0"/>
        <v>457.10300000000001</v>
      </c>
      <c r="K64" s="15"/>
      <c r="L64" s="15"/>
      <c r="M64" s="15"/>
    </row>
    <row r="65" spans="1:13" x14ac:dyDescent="0.25">
      <c r="A65" s="15"/>
      <c r="B65" s="15"/>
      <c r="C65" s="15"/>
      <c r="D65" s="17"/>
      <c r="E65" s="13" t="s">
        <v>92</v>
      </c>
      <c r="F65" s="18">
        <v>1.1499999999999999</v>
      </c>
      <c r="G65" s="19">
        <v>116.08</v>
      </c>
      <c r="H65" s="19">
        <v>0.2</v>
      </c>
      <c r="I65" s="19">
        <v>0</v>
      </c>
      <c r="J65" s="20">
        <f t="shared" si="0"/>
        <v>26.698</v>
      </c>
      <c r="K65" s="15"/>
      <c r="L65" s="15"/>
      <c r="M65" s="15"/>
    </row>
    <row r="66" spans="1:13" x14ac:dyDescent="0.25">
      <c r="A66" s="15"/>
      <c r="B66" s="15"/>
      <c r="C66" s="15"/>
      <c r="D66" s="17"/>
      <c r="E66" s="13" t="s">
        <v>93</v>
      </c>
      <c r="F66" s="18">
        <v>1.1499999999999999</v>
      </c>
      <c r="G66" s="19">
        <v>3.5</v>
      </c>
      <c r="H66" s="19">
        <v>0.75</v>
      </c>
      <c r="I66" s="19">
        <v>0.75</v>
      </c>
      <c r="J66" s="20">
        <f t="shared" si="0"/>
        <v>2.2639999999999998</v>
      </c>
      <c r="K66" s="15"/>
      <c r="L66" s="15"/>
      <c r="M66" s="15"/>
    </row>
    <row r="67" spans="1:13" x14ac:dyDescent="0.25">
      <c r="A67" s="15"/>
      <c r="B67" s="15"/>
      <c r="C67" s="15"/>
      <c r="D67" s="17"/>
      <c r="E67" s="13" t="s">
        <v>94</v>
      </c>
      <c r="F67" s="18">
        <v>1.1499999999999999</v>
      </c>
      <c r="G67" s="19">
        <v>21</v>
      </c>
      <c r="H67" s="19">
        <v>0.1</v>
      </c>
      <c r="I67" s="19">
        <v>0</v>
      </c>
      <c r="J67" s="20">
        <f t="shared" si="0"/>
        <v>2.415</v>
      </c>
      <c r="K67" s="15"/>
      <c r="L67" s="15"/>
      <c r="M67" s="15"/>
    </row>
    <row r="68" spans="1:13" x14ac:dyDescent="0.25">
      <c r="A68" s="15"/>
      <c r="B68" s="15"/>
      <c r="C68" s="15"/>
      <c r="D68" s="17"/>
      <c r="E68" s="13" t="s">
        <v>95</v>
      </c>
      <c r="F68" s="18">
        <v>1.1499999999999999</v>
      </c>
      <c r="G68" s="19">
        <v>0.5</v>
      </c>
      <c r="H68" s="19">
        <v>0.5</v>
      </c>
      <c r="I68" s="19">
        <v>0.3</v>
      </c>
      <c r="J68" s="20">
        <f t="shared" si="0"/>
        <v>8.5999999999999993E-2</v>
      </c>
      <c r="K68" s="15"/>
      <c r="L68" s="15"/>
      <c r="M68" s="15"/>
    </row>
    <row r="69" spans="1:13" x14ac:dyDescent="0.25">
      <c r="A69" s="15"/>
      <c r="B69" s="15"/>
      <c r="C69" s="15"/>
      <c r="D69" s="17"/>
      <c r="E69" s="15"/>
      <c r="F69" s="15"/>
      <c r="G69" s="15"/>
      <c r="H69" s="15"/>
      <c r="I69" s="15"/>
      <c r="J69" s="21" t="s">
        <v>96</v>
      </c>
      <c r="K69" s="12">
        <f>SUM(J63:J68)</f>
        <v>637.02</v>
      </c>
      <c r="L69" s="22">
        <v>0</v>
      </c>
      <c r="M69" s="12">
        <f>ROUND(L69*K69,2)</f>
        <v>0</v>
      </c>
    </row>
    <row r="70" spans="1:13" ht="0.95" customHeight="1" x14ac:dyDescent="0.25">
      <c r="A70" s="23"/>
      <c r="B70" s="23"/>
      <c r="C70" s="23"/>
      <c r="D70" s="24"/>
      <c r="E70" s="23"/>
      <c r="F70" s="23"/>
      <c r="G70" s="23"/>
      <c r="H70" s="23"/>
      <c r="I70" s="23"/>
      <c r="J70" s="23"/>
      <c r="K70" s="23"/>
      <c r="L70" s="23"/>
      <c r="M70" s="23"/>
    </row>
    <row r="71" spans="1:13" x14ac:dyDescent="0.25">
      <c r="A71" s="15"/>
      <c r="B71" s="15"/>
      <c r="C71" s="15"/>
      <c r="D71" s="17"/>
      <c r="E71" s="15"/>
      <c r="F71" s="15"/>
      <c r="G71" s="15"/>
      <c r="H71" s="15"/>
      <c r="I71" s="15"/>
      <c r="J71" s="21" t="s">
        <v>97</v>
      </c>
      <c r="K71" s="25">
        <v>1</v>
      </c>
      <c r="L71" s="12">
        <f>M20+M27+M33+M38+M40+M42+M50+M55+M61</f>
        <v>0</v>
      </c>
      <c r="M71" s="12">
        <f>ROUND(L71*K71,2)</f>
        <v>0</v>
      </c>
    </row>
    <row r="72" spans="1:13" ht="0.95" customHeight="1" x14ac:dyDescent="0.25">
      <c r="A72" s="23"/>
      <c r="B72" s="23"/>
      <c r="C72" s="23"/>
      <c r="D72" s="24"/>
      <c r="E72" s="23"/>
      <c r="F72" s="23"/>
      <c r="G72" s="23"/>
      <c r="H72" s="23"/>
      <c r="I72" s="23"/>
      <c r="J72" s="23"/>
      <c r="K72" s="23"/>
      <c r="L72" s="23"/>
      <c r="M72" s="23"/>
    </row>
    <row r="73" spans="1:13" x14ac:dyDescent="0.25">
      <c r="A73" s="8" t="s">
        <v>98</v>
      </c>
      <c r="B73" s="8" t="s">
        <v>17</v>
      </c>
      <c r="C73" s="8" t="s">
        <v>18</v>
      </c>
      <c r="D73" s="9" t="s">
        <v>99</v>
      </c>
      <c r="E73" s="10"/>
      <c r="F73" s="10"/>
      <c r="G73" s="10"/>
      <c r="H73" s="10"/>
      <c r="I73" s="10"/>
      <c r="J73" s="10"/>
      <c r="K73" s="11">
        <f>K153</f>
        <v>1</v>
      </c>
      <c r="L73" s="12">
        <f>L153</f>
        <v>0</v>
      </c>
      <c r="M73" s="12">
        <f>M153</f>
        <v>0</v>
      </c>
    </row>
    <row r="74" spans="1:13" x14ac:dyDescent="0.25">
      <c r="A74" s="13" t="s">
        <v>100</v>
      </c>
      <c r="B74" s="13" t="s">
        <v>21</v>
      </c>
      <c r="C74" s="13" t="s">
        <v>39</v>
      </c>
      <c r="D74" s="14" t="s">
        <v>101</v>
      </c>
      <c r="E74" s="15"/>
      <c r="F74" s="15"/>
      <c r="G74" s="15"/>
      <c r="H74" s="15"/>
      <c r="I74" s="15"/>
      <c r="J74" s="15"/>
      <c r="K74" s="16">
        <f>K82</f>
        <v>1620.58</v>
      </c>
      <c r="L74" s="16">
        <f>L82</f>
        <v>0</v>
      </c>
      <c r="M74" s="16">
        <f>M82</f>
        <v>0</v>
      </c>
    </row>
    <row r="75" spans="1:13" ht="157.5" x14ac:dyDescent="0.25">
      <c r="A75" s="15"/>
      <c r="B75" s="15"/>
      <c r="C75" s="15"/>
      <c r="D75" s="17" t="s">
        <v>102</v>
      </c>
      <c r="E75" s="15"/>
      <c r="F75" s="15"/>
      <c r="G75" s="15"/>
      <c r="H75" s="15"/>
      <c r="I75" s="15"/>
      <c r="J75" s="15"/>
      <c r="K75" s="15"/>
      <c r="L75" s="15"/>
      <c r="M75" s="15"/>
    </row>
    <row r="76" spans="1:13" x14ac:dyDescent="0.25">
      <c r="A76" s="15"/>
      <c r="B76" s="15"/>
      <c r="C76" s="15"/>
      <c r="D76" s="17"/>
      <c r="E76" s="13" t="s">
        <v>51</v>
      </c>
      <c r="F76" s="18">
        <v>0</v>
      </c>
      <c r="G76" s="19">
        <v>0</v>
      </c>
      <c r="H76" s="19">
        <v>0</v>
      </c>
      <c r="I76" s="19">
        <v>0</v>
      </c>
      <c r="J76" s="19">
        <v>601.05999999999995</v>
      </c>
      <c r="K76" s="13" t="s">
        <v>52</v>
      </c>
      <c r="L76" s="15"/>
      <c r="M76" s="15"/>
    </row>
    <row r="77" spans="1:13" x14ac:dyDescent="0.25">
      <c r="A77" s="15"/>
      <c r="B77" s="15"/>
      <c r="C77" s="15"/>
      <c r="D77" s="17"/>
      <c r="E77" s="13" t="s">
        <v>41</v>
      </c>
      <c r="F77" s="18">
        <v>0</v>
      </c>
      <c r="G77" s="19">
        <v>0</v>
      </c>
      <c r="H77" s="19">
        <v>0</v>
      </c>
      <c r="I77" s="19">
        <v>0</v>
      </c>
      <c r="J77" s="19">
        <v>59.79</v>
      </c>
      <c r="K77" s="13" t="s">
        <v>42</v>
      </c>
      <c r="L77" s="15"/>
      <c r="M77" s="15"/>
    </row>
    <row r="78" spans="1:13" x14ac:dyDescent="0.25">
      <c r="A78" s="15"/>
      <c r="B78" s="15"/>
      <c r="C78" s="15"/>
      <c r="D78" s="17"/>
      <c r="E78" s="13" t="s">
        <v>53</v>
      </c>
      <c r="F78" s="18">
        <v>0</v>
      </c>
      <c r="G78" s="19">
        <v>0</v>
      </c>
      <c r="H78" s="19">
        <v>0</v>
      </c>
      <c r="I78" s="19">
        <v>0</v>
      </c>
      <c r="J78" s="19">
        <v>534.6</v>
      </c>
      <c r="K78" s="13" t="s">
        <v>54</v>
      </c>
      <c r="L78" s="15"/>
      <c r="M78" s="15"/>
    </row>
    <row r="79" spans="1:13" x14ac:dyDescent="0.25">
      <c r="A79" s="15"/>
      <c r="B79" s="15"/>
      <c r="C79" s="15"/>
      <c r="D79" s="17"/>
      <c r="E79" s="13" t="s">
        <v>43</v>
      </c>
      <c r="F79" s="18">
        <v>0</v>
      </c>
      <c r="G79" s="19">
        <v>0</v>
      </c>
      <c r="H79" s="19">
        <v>0</v>
      </c>
      <c r="I79" s="19">
        <v>0</v>
      </c>
      <c r="J79" s="19">
        <v>56.25</v>
      </c>
      <c r="K79" s="13" t="s">
        <v>44</v>
      </c>
      <c r="L79" s="15"/>
      <c r="M79" s="15"/>
    </row>
    <row r="80" spans="1:13" x14ac:dyDescent="0.25">
      <c r="A80" s="15"/>
      <c r="B80" s="15"/>
      <c r="C80" s="15"/>
      <c r="D80" s="17"/>
      <c r="E80" s="13" t="s">
        <v>59</v>
      </c>
      <c r="F80" s="18">
        <v>0</v>
      </c>
      <c r="G80" s="19">
        <v>0</v>
      </c>
      <c r="H80" s="19">
        <v>0</v>
      </c>
      <c r="I80" s="19">
        <v>0</v>
      </c>
      <c r="J80" s="19">
        <v>116.08</v>
      </c>
      <c r="K80" s="13" t="s">
        <v>60</v>
      </c>
      <c r="L80" s="15"/>
      <c r="M80" s="15"/>
    </row>
    <row r="81" spans="1:13" x14ac:dyDescent="0.25">
      <c r="A81" s="15"/>
      <c r="B81" s="15"/>
      <c r="C81" s="15"/>
      <c r="D81" s="17"/>
      <c r="E81" s="13" t="s">
        <v>45</v>
      </c>
      <c r="F81" s="18">
        <v>0</v>
      </c>
      <c r="G81" s="19">
        <v>0</v>
      </c>
      <c r="H81" s="19">
        <v>0</v>
      </c>
      <c r="I81" s="19">
        <v>0</v>
      </c>
      <c r="J81" s="19">
        <v>252.8</v>
      </c>
      <c r="K81" s="13" t="s">
        <v>46</v>
      </c>
      <c r="L81" s="15"/>
      <c r="M81" s="15"/>
    </row>
    <row r="82" spans="1:13" x14ac:dyDescent="0.25">
      <c r="A82" s="15"/>
      <c r="B82" s="15"/>
      <c r="C82" s="15"/>
      <c r="D82" s="17"/>
      <c r="E82" s="15"/>
      <c r="F82" s="15"/>
      <c r="G82" s="15"/>
      <c r="H82" s="15"/>
      <c r="I82" s="15"/>
      <c r="J82" s="21" t="s">
        <v>103</v>
      </c>
      <c r="K82" s="12">
        <f>SUM(J76:J81)</f>
        <v>1620.58</v>
      </c>
      <c r="L82" s="22">
        <v>0</v>
      </c>
      <c r="M82" s="12">
        <f>ROUND(L82*K82,2)</f>
        <v>0</v>
      </c>
    </row>
    <row r="83" spans="1:13" ht="0.95" customHeight="1" x14ac:dyDescent="0.25">
      <c r="A83" s="23"/>
      <c r="B83" s="23"/>
      <c r="C83" s="23"/>
      <c r="D83" s="24"/>
      <c r="E83" s="23"/>
      <c r="F83" s="23"/>
      <c r="G83" s="23"/>
      <c r="H83" s="23"/>
      <c r="I83" s="23"/>
      <c r="J83" s="23"/>
      <c r="K83" s="23"/>
      <c r="L83" s="23"/>
      <c r="M83" s="23"/>
    </row>
    <row r="84" spans="1:13" x14ac:dyDescent="0.25">
      <c r="A84" s="13" t="s">
        <v>104</v>
      </c>
      <c r="B84" s="13" t="s">
        <v>21</v>
      </c>
      <c r="C84" s="13" t="s">
        <v>22</v>
      </c>
      <c r="D84" s="14" t="s">
        <v>105</v>
      </c>
      <c r="E84" s="15"/>
      <c r="F84" s="15"/>
      <c r="G84" s="15"/>
      <c r="H84" s="15"/>
      <c r="I84" s="15"/>
      <c r="J84" s="15"/>
      <c r="K84" s="16">
        <f>K89</f>
        <v>21</v>
      </c>
      <c r="L84" s="16">
        <f>L89</f>
        <v>0</v>
      </c>
      <c r="M84" s="16">
        <f>M89</f>
        <v>0</v>
      </c>
    </row>
    <row r="85" spans="1:13" ht="112.5" x14ac:dyDescent="0.25">
      <c r="A85" s="15"/>
      <c r="B85" s="15"/>
      <c r="C85" s="15"/>
      <c r="D85" s="17" t="s">
        <v>106</v>
      </c>
      <c r="E85" s="15"/>
      <c r="F85" s="15"/>
      <c r="G85" s="15"/>
      <c r="H85" s="15"/>
      <c r="I85" s="15"/>
      <c r="J85" s="15"/>
      <c r="K85" s="15"/>
      <c r="L85" s="15"/>
      <c r="M85" s="15"/>
    </row>
    <row r="86" spans="1:13" x14ac:dyDescent="0.25">
      <c r="A86" s="15"/>
      <c r="B86" s="15"/>
      <c r="C86" s="15"/>
      <c r="D86" s="17"/>
      <c r="E86" s="13" t="s">
        <v>107</v>
      </c>
      <c r="F86" s="18">
        <v>5</v>
      </c>
      <c r="G86" s="19">
        <v>0</v>
      </c>
      <c r="H86" s="19">
        <v>0</v>
      </c>
      <c r="I86" s="19">
        <v>0</v>
      </c>
      <c r="J86" s="20">
        <f>OR(F86&lt;&gt;0,G86&lt;&gt;0,H86&lt;&gt;0,I86&lt;&gt;0)*(F86 + (F86 = 0))*(G86 + (G86 = 0))*(H86 + (H86 = 0))*(I86 + (I86 = 0))</f>
        <v>5</v>
      </c>
      <c r="K86" s="15"/>
      <c r="L86" s="15"/>
      <c r="M86" s="15"/>
    </row>
    <row r="87" spans="1:13" x14ac:dyDescent="0.25">
      <c r="A87" s="15"/>
      <c r="B87" s="15"/>
      <c r="C87" s="15"/>
      <c r="D87" s="17"/>
      <c r="E87" s="13" t="s">
        <v>108</v>
      </c>
      <c r="F87" s="18">
        <v>10</v>
      </c>
      <c r="G87" s="19">
        <v>0</v>
      </c>
      <c r="H87" s="19">
        <v>0</v>
      </c>
      <c r="I87" s="19">
        <v>0</v>
      </c>
      <c r="J87" s="20">
        <f>OR(F87&lt;&gt;0,G87&lt;&gt;0,H87&lt;&gt;0,I87&lt;&gt;0)*(F87 + (F87 = 0))*(G87 + (G87 = 0))*(H87 + (H87 = 0))*(I87 + (I87 = 0))</f>
        <v>10</v>
      </c>
      <c r="K87" s="15"/>
      <c r="L87" s="15"/>
      <c r="M87" s="15"/>
    </row>
    <row r="88" spans="1:13" x14ac:dyDescent="0.25">
      <c r="A88" s="15"/>
      <c r="B88" s="15"/>
      <c r="C88" s="15"/>
      <c r="D88" s="17"/>
      <c r="E88" s="13" t="s">
        <v>109</v>
      </c>
      <c r="F88" s="18">
        <v>6</v>
      </c>
      <c r="G88" s="19">
        <v>0</v>
      </c>
      <c r="H88" s="19">
        <v>0</v>
      </c>
      <c r="I88" s="19">
        <v>0</v>
      </c>
      <c r="J88" s="20">
        <f>OR(F88&lt;&gt;0,G88&lt;&gt;0,H88&lt;&gt;0,I88&lt;&gt;0)*(F88 + (F88 = 0))*(G88 + (G88 = 0))*(H88 + (H88 = 0))*(I88 + (I88 = 0))</f>
        <v>6</v>
      </c>
      <c r="K88" s="15"/>
      <c r="L88" s="15"/>
      <c r="M88" s="15"/>
    </row>
    <row r="89" spans="1:13" x14ac:dyDescent="0.25">
      <c r="A89" s="15"/>
      <c r="B89" s="15"/>
      <c r="C89" s="15"/>
      <c r="D89" s="17"/>
      <c r="E89" s="15"/>
      <c r="F89" s="15"/>
      <c r="G89" s="15"/>
      <c r="H89" s="15"/>
      <c r="I89" s="15"/>
      <c r="J89" s="21" t="s">
        <v>110</v>
      </c>
      <c r="K89" s="12">
        <f>SUM(J86:J88)</f>
        <v>21</v>
      </c>
      <c r="L89" s="22">
        <v>0</v>
      </c>
      <c r="M89" s="12">
        <f>ROUND(L89*K89,2)</f>
        <v>0</v>
      </c>
    </row>
    <row r="90" spans="1:13" ht="0.95" customHeight="1" x14ac:dyDescent="0.25">
      <c r="A90" s="23"/>
      <c r="B90" s="23"/>
      <c r="C90" s="23"/>
      <c r="D90" s="24"/>
      <c r="E90" s="23"/>
      <c r="F90" s="23"/>
      <c r="G90" s="23"/>
      <c r="H90" s="23"/>
      <c r="I90" s="23"/>
      <c r="J90" s="23"/>
      <c r="K90" s="23"/>
      <c r="L90" s="23"/>
      <c r="M90" s="23"/>
    </row>
    <row r="91" spans="1:13" x14ac:dyDescent="0.25">
      <c r="A91" s="13" t="s">
        <v>111</v>
      </c>
      <c r="B91" s="13" t="s">
        <v>21</v>
      </c>
      <c r="C91" s="13" t="s">
        <v>39</v>
      </c>
      <c r="D91" s="14" t="s">
        <v>112</v>
      </c>
      <c r="E91" s="15"/>
      <c r="F91" s="15"/>
      <c r="G91" s="15"/>
      <c r="H91" s="15"/>
      <c r="I91" s="15"/>
      <c r="J91" s="15"/>
      <c r="K91" s="16">
        <f>K97</f>
        <v>1504.54</v>
      </c>
      <c r="L91" s="16">
        <f>L97</f>
        <v>0</v>
      </c>
      <c r="M91" s="16">
        <f>M97</f>
        <v>0</v>
      </c>
    </row>
    <row r="92" spans="1:13" ht="168.75" x14ac:dyDescent="0.25">
      <c r="A92" s="15"/>
      <c r="B92" s="15"/>
      <c r="C92" s="15"/>
      <c r="D92" s="17" t="s">
        <v>113</v>
      </c>
      <c r="E92" s="15"/>
      <c r="F92" s="15"/>
      <c r="G92" s="15"/>
      <c r="H92" s="15"/>
      <c r="I92" s="15"/>
      <c r="J92" s="15"/>
      <c r="K92" s="15"/>
      <c r="L92" s="15"/>
      <c r="M92" s="15"/>
    </row>
    <row r="93" spans="1:13" x14ac:dyDescent="0.25">
      <c r="A93" s="15"/>
      <c r="B93" s="15"/>
      <c r="C93" s="15"/>
      <c r="D93" s="17"/>
      <c r="E93" s="13" t="s">
        <v>51</v>
      </c>
      <c r="F93" s="18">
        <v>0</v>
      </c>
      <c r="G93" s="19">
        <v>0</v>
      </c>
      <c r="H93" s="19">
        <v>0</v>
      </c>
      <c r="I93" s="19">
        <v>0</v>
      </c>
      <c r="J93" s="19">
        <v>601.05999999999995</v>
      </c>
      <c r="K93" s="13" t="s">
        <v>52</v>
      </c>
      <c r="L93" s="15"/>
      <c r="M93" s="15"/>
    </row>
    <row r="94" spans="1:13" x14ac:dyDescent="0.25">
      <c r="A94" s="15"/>
      <c r="B94" s="15"/>
      <c r="C94" s="15"/>
      <c r="D94" s="17"/>
      <c r="E94" s="13" t="s">
        <v>53</v>
      </c>
      <c r="F94" s="18">
        <v>0</v>
      </c>
      <c r="G94" s="19">
        <v>0</v>
      </c>
      <c r="H94" s="19">
        <v>0</v>
      </c>
      <c r="I94" s="19">
        <v>0</v>
      </c>
      <c r="J94" s="19">
        <v>534.6</v>
      </c>
      <c r="K94" s="13" t="s">
        <v>54</v>
      </c>
      <c r="L94" s="15"/>
      <c r="M94" s="15"/>
    </row>
    <row r="95" spans="1:13" x14ac:dyDescent="0.25">
      <c r="A95" s="15"/>
      <c r="B95" s="15"/>
      <c r="C95" s="15"/>
      <c r="D95" s="17"/>
      <c r="E95" s="13" t="s">
        <v>59</v>
      </c>
      <c r="F95" s="18">
        <v>0</v>
      </c>
      <c r="G95" s="19">
        <v>0</v>
      </c>
      <c r="H95" s="19">
        <v>0</v>
      </c>
      <c r="I95" s="19">
        <v>0</v>
      </c>
      <c r="J95" s="19">
        <v>116.08</v>
      </c>
      <c r="K95" s="13" t="s">
        <v>60</v>
      </c>
      <c r="L95" s="15"/>
      <c r="M95" s="15"/>
    </row>
    <row r="96" spans="1:13" x14ac:dyDescent="0.25">
      <c r="A96" s="15"/>
      <c r="B96" s="15"/>
      <c r="C96" s="15"/>
      <c r="D96" s="17"/>
      <c r="E96" s="13" t="s">
        <v>45</v>
      </c>
      <c r="F96" s="18">
        <v>0</v>
      </c>
      <c r="G96" s="19">
        <v>0</v>
      </c>
      <c r="H96" s="19">
        <v>0</v>
      </c>
      <c r="I96" s="19">
        <v>0</v>
      </c>
      <c r="J96" s="19">
        <v>252.8</v>
      </c>
      <c r="K96" s="13" t="s">
        <v>46</v>
      </c>
      <c r="L96" s="15"/>
      <c r="M96" s="15"/>
    </row>
    <row r="97" spans="1:13" x14ac:dyDescent="0.25">
      <c r="A97" s="15"/>
      <c r="B97" s="15"/>
      <c r="C97" s="15"/>
      <c r="D97" s="17"/>
      <c r="E97" s="15"/>
      <c r="F97" s="15"/>
      <c r="G97" s="15"/>
      <c r="H97" s="15"/>
      <c r="I97" s="15"/>
      <c r="J97" s="21" t="s">
        <v>114</v>
      </c>
      <c r="K97" s="12">
        <f>SUM(J93:J96)</f>
        <v>1504.54</v>
      </c>
      <c r="L97" s="22">
        <v>0</v>
      </c>
      <c r="M97" s="12">
        <f>ROUND(L97*K97,2)</f>
        <v>0</v>
      </c>
    </row>
    <row r="98" spans="1:13" ht="0.95" customHeight="1" x14ac:dyDescent="0.25">
      <c r="A98" s="23"/>
      <c r="B98" s="23"/>
      <c r="C98" s="23"/>
      <c r="D98" s="24"/>
      <c r="E98" s="23"/>
      <c r="F98" s="23"/>
      <c r="G98" s="23"/>
      <c r="H98" s="23"/>
      <c r="I98" s="23"/>
      <c r="J98" s="23"/>
      <c r="K98" s="23"/>
      <c r="L98" s="23"/>
      <c r="M98" s="23"/>
    </row>
    <row r="99" spans="1:13" ht="22.5" x14ac:dyDescent="0.25">
      <c r="A99" s="13" t="s">
        <v>115</v>
      </c>
      <c r="B99" s="13" t="s">
        <v>21</v>
      </c>
      <c r="C99" s="13" t="s">
        <v>117</v>
      </c>
      <c r="D99" s="14" t="s">
        <v>116</v>
      </c>
      <c r="E99" s="15"/>
      <c r="F99" s="15"/>
      <c r="G99" s="15"/>
      <c r="H99" s="15"/>
      <c r="I99" s="15"/>
      <c r="J99" s="15"/>
      <c r="K99" s="16">
        <f>K105</f>
        <v>1376.91</v>
      </c>
      <c r="L99" s="16">
        <f>L105</f>
        <v>0</v>
      </c>
      <c r="M99" s="16">
        <f>M105</f>
        <v>0</v>
      </c>
    </row>
    <row r="100" spans="1:13" ht="281.25" x14ac:dyDescent="0.25">
      <c r="A100" s="15"/>
      <c r="B100" s="15"/>
      <c r="C100" s="15"/>
      <c r="D100" s="17" t="s">
        <v>118</v>
      </c>
      <c r="E100" s="15"/>
      <c r="F100" s="15"/>
      <c r="G100" s="15"/>
      <c r="H100" s="15"/>
      <c r="I100" s="15"/>
      <c r="J100" s="15"/>
      <c r="K100" s="15"/>
      <c r="L100" s="15"/>
      <c r="M100" s="15"/>
    </row>
    <row r="101" spans="1:13" x14ac:dyDescent="0.25">
      <c r="A101" s="15"/>
      <c r="B101" s="15"/>
      <c r="C101" s="15"/>
      <c r="D101" s="17"/>
      <c r="E101" s="13" t="s">
        <v>119</v>
      </c>
      <c r="F101" s="18">
        <v>0</v>
      </c>
      <c r="G101" s="19">
        <v>0</v>
      </c>
      <c r="H101" s="19">
        <v>0</v>
      </c>
      <c r="I101" s="19">
        <v>0</v>
      </c>
      <c r="J101" s="19">
        <v>0</v>
      </c>
      <c r="K101" s="15"/>
      <c r="L101" s="15"/>
      <c r="M101" s="15"/>
    </row>
    <row r="102" spans="1:13" x14ac:dyDescent="0.25">
      <c r="A102" s="15"/>
      <c r="B102" s="15"/>
      <c r="C102" s="15"/>
      <c r="D102" s="17"/>
      <c r="E102" s="13" t="s">
        <v>51</v>
      </c>
      <c r="F102" s="18">
        <v>0</v>
      </c>
      <c r="G102" s="19">
        <v>1.1000000000000001</v>
      </c>
      <c r="H102" s="19">
        <v>0</v>
      </c>
      <c r="I102" s="19">
        <v>0</v>
      </c>
      <c r="J102" s="19">
        <v>661.16600000000005</v>
      </c>
      <c r="K102" s="13" t="s">
        <v>52</v>
      </c>
      <c r="L102" s="15"/>
      <c r="M102" s="15"/>
    </row>
    <row r="103" spans="1:13" x14ac:dyDescent="0.25">
      <c r="A103" s="15"/>
      <c r="B103" s="15"/>
      <c r="C103" s="15"/>
      <c r="D103" s="17"/>
      <c r="E103" s="13" t="s">
        <v>53</v>
      </c>
      <c r="F103" s="18">
        <v>0</v>
      </c>
      <c r="G103" s="19">
        <v>1.1000000000000001</v>
      </c>
      <c r="H103" s="19">
        <v>0</v>
      </c>
      <c r="I103" s="19">
        <v>0</v>
      </c>
      <c r="J103" s="19">
        <v>588.05999999999995</v>
      </c>
      <c r="K103" s="13" t="s">
        <v>54</v>
      </c>
      <c r="L103" s="15"/>
      <c r="M103" s="15"/>
    </row>
    <row r="104" spans="1:13" x14ac:dyDescent="0.25">
      <c r="A104" s="15"/>
      <c r="B104" s="15"/>
      <c r="C104" s="15"/>
      <c r="D104" s="17"/>
      <c r="E104" s="13" t="s">
        <v>59</v>
      </c>
      <c r="F104" s="18">
        <v>0</v>
      </c>
      <c r="G104" s="19">
        <v>1.1000000000000001</v>
      </c>
      <c r="H104" s="19">
        <v>0</v>
      </c>
      <c r="I104" s="19">
        <v>0</v>
      </c>
      <c r="J104" s="19">
        <v>127.688</v>
      </c>
      <c r="K104" s="13" t="s">
        <v>60</v>
      </c>
      <c r="L104" s="15"/>
      <c r="M104" s="15"/>
    </row>
    <row r="105" spans="1:13" x14ac:dyDescent="0.25">
      <c r="A105" s="15"/>
      <c r="B105" s="15"/>
      <c r="C105" s="15"/>
      <c r="D105" s="17"/>
      <c r="E105" s="15"/>
      <c r="F105" s="15"/>
      <c r="G105" s="15"/>
      <c r="H105" s="15"/>
      <c r="I105" s="15"/>
      <c r="J105" s="21" t="s">
        <v>120</v>
      </c>
      <c r="K105" s="12">
        <f>SUM(J101:J104)</f>
        <v>1376.91</v>
      </c>
      <c r="L105" s="22">
        <v>0</v>
      </c>
      <c r="M105" s="12">
        <f>ROUND(L105*K105,2)</f>
        <v>0</v>
      </c>
    </row>
    <row r="106" spans="1:13" ht="0.95" customHeight="1" x14ac:dyDescent="0.25">
      <c r="A106" s="23"/>
      <c r="B106" s="23"/>
      <c r="C106" s="23"/>
      <c r="D106" s="24"/>
      <c r="E106" s="23"/>
      <c r="F106" s="23"/>
      <c r="G106" s="23"/>
      <c r="H106" s="23"/>
      <c r="I106" s="23"/>
      <c r="J106" s="23"/>
      <c r="K106" s="23"/>
      <c r="L106" s="23"/>
      <c r="M106" s="23"/>
    </row>
    <row r="107" spans="1:13" x14ac:dyDescent="0.25">
      <c r="A107" s="13" t="s">
        <v>121</v>
      </c>
      <c r="B107" s="13" t="s">
        <v>21</v>
      </c>
      <c r="C107" s="13" t="s">
        <v>117</v>
      </c>
      <c r="D107" s="14" t="s">
        <v>122</v>
      </c>
      <c r="E107" s="15"/>
      <c r="F107" s="15"/>
      <c r="G107" s="15"/>
      <c r="H107" s="15"/>
      <c r="I107" s="15"/>
      <c r="J107" s="15"/>
      <c r="K107" s="16">
        <f>K112</f>
        <v>405.72</v>
      </c>
      <c r="L107" s="16">
        <f>L112</f>
        <v>0</v>
      </c>
      <c r="M107" s="16">
        <f>M112</f>
        <v>0</v>
      </c>
    </row>
    <row r="108" spans="1:13" ht="236.25" x14ac:dyDescent="0.25">
      <c r="A108" s="15"/>
      <c r="B108" s="15"/>
      <c r="C108" s="15"/>
      <c r="D108" s="17" t="s">
        <v>123</v>
      </c>
      <c r="E108" s="15"/>
      <c r="F108" s="15"/>
      <c r="G108" s="15"/>
      <c r="H108" s="15"/>
      <c r="I108" s="15"/>
      <c r="J108" s="15"/>
      <c r="K108" s="15"/>
      <c r="L108" s="15"/>
      <c r="M108" s="15"/>
    </row>
    <row r="109" spans="1:13" x14ac:dyDescent="0.25">
      <c r="A109" s="15"/>
      <c r="B109" s="15"/>
      <c r="C109" s="15"/>
      <c r="D109" s="17"/>
      <c r="E109" s="13" t="s">
        <v>41</v>
      </c>
      <c r="F109" s="18">
        <v>0</v>
      </c>
      <c r="G109" s="19">
        <v>1.1000000000000001</v>
      </c>
      <c r="H109" s="19">
        <v>0</v>
      </c>
      <c r="I109" s="19">
        <v>0</v>
      </c>
      <c r="J109" s="19">
        <v>65.769000000000005</v>
      </c>
      <c r="K109" s="13" t="s">
        <v>42</v>
      </c>
      <c r="L109" s="15"/>
      <c r="M109" s="15"/>
    </row>
    <row r="110" spans="1:13" x14ac:dyDescent="0.25">
      <c r="A110" s="15"/>
      <c r="B110" s="15"/>
      <c r="C110" s="15"/>
      <c r="D110" s="17"/>
      <c r="E110" s="13" t="s">
        <v>43</v>
      </c>
      <c r="F110" s="18">
        <v>0</v>
      </c>
      <c r="G110" s="19">
        <v>1.1000000000000001</v>
      </c>
      <c r="H110" s="19">
        <v>0</v>
      </c>
      <c r="I110" s="19">
        <v>0</v>
      </c>
      <c r="J110" s="19">
        <v>61.875</v>
      </c>
      <c r="K110" s="13" t="s">
        <v>44</v>
      </c>
      <c r="L110" s="15"/>
      <c r="M110" s="15"/>
    </row>
    <row r="111" spans="1:13" x14ac:dyDescent="0.25">
      <c r="A111" s="15"/>
      <c r="B111" s="15"/>
      <c r="C111" s="15"/>
      <c r="D111" s="17"/>
      <c r="E111" s="13" t="s">
        <v>45</v>
      </c>
      <c r="F111" s="18">
        <v>0</v>
      </c>
      <c r="G111" s="19">
        <v>1.1000000000000001</v>
      </c>
      <c r="H111" s="19">
        <v>0</v>
      </c>
      <c r="I111" s="19">
        <v>0</v>
      </c>
      <c r="J111" s="19">
        <v>278.08</v>
      </c>
      <c r="K111" s="13" t="s">
        <v>46</v>
      </c>
      <c r="L111" s="15"/>
      <c r="M111" s="15"/>
    </row>
    <row r="112" spans="1:13" x14ac:dyDescent="0.25">
      <c r="A112" s="15"/>
      <c r="B112" s="15"/>
      <c r="C112" s="15"/>
      <c r="D112" s="17"/>
      <c r="E112" s="15"/>
      <c r="F112" s="15"/>
      <c r="G112" s="15"/>
      <c r="H112" s="15"/>
      <c r="I112" s="15"/>
      <c r="J112" s="21" t="s">
        <v>124</v>
      </c>
      <c r="K112" s="12">
        <f>SUM(J109:J111)</f>
        <v>405.72</v>
      </c>
      <c r="L112" s="22">
        <v>0</v>
      </c>
      <c r="M112" s="12">
        <f>ROUND(L112*K112,2)</f>
        <v>0</v>
      </c>
    </row>
    <row r="113" spans="1:13" ht="0.95" customHeight="1" x14ac:dyDescent="0.25">
      <c r="A113" s="23"/>
      <c r="B113" s="23"/>
      <c r="C113" s="23"/>
      <c r="D113" s="24"/>
      <c r="E113" s="23"/>
      <c r="F113" s="23"/>
      <c r="G113" s="23"/>
      <c r="H113" s="23"/>
      <c r="I113" s="23"/>
      <c r="J113" s="23"/>
      <c r="K113" s="23"/>
      <c r="L113" s="23"/>
      <c r="M113" s="23"/>
    </row>
    <row r="114" spans="1:13" ht="22.5" x14ac:dyDescent="0.25">
      <c r="A114" s="13" t="s">
        <v>125</v>
      </c>
      <c r="B114" s="13" t="s">
        <v>21</v>
      </c>
      <c r="C114" s="13" t="s">
        <v>30</v>
      </c>
      <c r="D114" s="14" t="s">
        <v>126</v>
      </c>
      <c r="E114" s="15"/>
      <c r="F114" s="15"/>
      <c r="G114" s="15"/>
      <c r="H114" s="15"/>
      <c r="I114" s="15"/>
      <c r="J114" s="15"/>
      <c r="K114" s="16">
        <f>K123</f>
        <v>235.98</v>
      </c>
      <c r="L114" s="16">
        <f>L123</f>
        <v>0</v>
      </c>
      <c r="M114" s="16">
        <f>M123</f>
        <v>0</v>
      </c>
    </row>
    <row r="115" spans="1:13" ht="270" x14ac:dyDescent="0.25">
      <c r="A115" s="15"/>
      <c r="B115" s="15"/>
      <c r="C115" s="15"/>
      <c r="D115" s="17" t="s">
        <v>127</v>
      </c>
      <c r="E115" s="15"/>
      <c r="F115" s="15"/>
      <c r="G115" s="15"/>
      <c r="H115" s="15"/>
      <c r="I115" s="15"/>
      <c r="J115" s="15"/>
      <c r="K115" s="15"/>
      <c r="L115" s="15"/>
      <c r="M115" s="15"/>
    </row>
    <row r="116" spans="1:13" x14ac:dyDescent="0.25">
      <c r="A116" s="15"/>
      <c r="B116" s="15"/>
      <c r="C116" s="15"/>
      <c r="D116" s="17"/>
      <c r="E116" s="13" t="s">
        <v>128</v>
      </c>
      <c r="F116" s="18">
        <v>0</v>
      </c>
      <c r="G116" s="19">
        <v>79.19</v>
      </c>
      <c r="H116" s="19">
        <v>0</v>
      </c>
      <c r="I116" s="19">
        <v>0</v>
      </c>
      <c r="J116" s="20">
        <f t="shared" ref="J116:J122" si="1">OR(F116&lt;&gt;0,G116&lt;&gt;0,H116&lt;&gt;0,I116&lt;&gt;0)*(F116 + (F116 = 0))*(G116 + (G116 = 0))*(H116 + (H116 = 0))*(I116 + (I116 = 0))</f>
        <v>79.19</v>
      </c>
      <c r="K116" s="15"/>
      <c r="L116" s="15"/>
      <c r="M116" s="15"/>
    </row>
    <row r="117" spans="1:13" x14ac:dyDescent="0.25">
      <c r="A117" s="15"/>
      <c r="B117" s="15"/>
      <c r="C117" s="15"/>
      <c r="D117" s="17"/>
      <c r="E117" s="13" t="s">
        <v>129</v>
      </c>
      <c r="F117" s="18">
        <v>0</v>
      </c>
      <c r="G117" s="19">
        <v>104.07</v>
      </c>
      <c r="H117" s="19">
        <v>0</v>
      </c>
      <c r="I117" s="19">
        <v>0</v>
      </c>
      <c r="J117" s="20">
        <f t="shared" si="1"/>
        <v>104.07</v>
      </c>
      <c r="K117" s="15"/>
      <c r="L117" s="15"/>
      <c r="M117" s="15"/>
    </row>
    <row r="118" spans="1:13" x14ac:dyDescent="0.25">
      <c r="A118" s="15"/>
      <c r="B118" s="15"/>
      <c r="C118" s="15"/>
      <c r="D118" s="17"/>
      <c r="E118" s="13" t="s">
        <v>130</v>
      </c>
      <c r="F118" s="18">
        <v>3</v>
      </c>
      <c r="G118" s="19">
        <v>3.76</v>
      </c>
      <c r="H118" s="19">
        <v>0</v>
      </c>
      <c r="I118" s="19">
        <v>0</v>
      </c>
      <c r="J118" s="20">
        <f t="shared" si="1"/>
        <v>11.28</v>
      </c>
      <c r="K118" s="15"/>
      <c r="L118" s="15"/>
      <c r="M118" s="15"/>
    </row>
    <row r="119" spans="1:13" x14ac:dyDescent="0.25">
      <c r="A119" s="15"/>
      <c r="B119" s="15"/>
      <c r="C119" s="15"/>
      <c r="D119" s="17"/>
      <c r="E119" s="13" t="s">
        <v>18</v>
      </c>
      <c r="F119" s="18">
        <v>2</v>
      </c>
      <c r="G119" s="19">
        <v>4.5999999999999996</v>
      </c>
      <c r="H119" s="19">
        <v>0</v>
      </c>
      <c r="I119" s="19">
        <v>0</v>
      </c>
      <c r="J119" s="20">
        <f t="shared" si="1"/>
        <v>9.1999999999999993</v>
      </c>
      <c r="K119" s="15"/>
      <c r="L119" s="15"/>
      <c r="M119" s="15"/>
    </row>
    <row r="120" spans="1:13" x14ac:dyDescent="0.25">
      <c r="A120" s="15"/>
      <c r="B120" s="15"/>
      <c r="C120" s="15"/>
      <c r="D120" s="17"/>
      <c r="E120" s="13" t="s">
        <v>131</v>
      </c>
      <c r="F120" s="18">
        <v>5</v>
      </c>
      <c r="G120" s="19">
        <v>3.76</v>
      </c>
      <c r="H120" s="19">
        <v>0</v>
      </c>
      <c r="I120" s="19">
        <v>0</v>
      </c>
      <c r="J120" s="20">
        <f t="shared" si="1"/>
        <v>18.8</v>
      </c>
      <c r="K120" s="15"/>
      <c r="L120" s="15"/>
      <c r="M120" s="15"/>
    </row>
    <row r="121" spans="1:13" x14ac:dyDescent="0.25">
      <c r="A121" s="15"/>
      <c r="B121" s="15"/>
      <c r="C121" s="15"/>
      <c r="D121" s="17"/>
      <c r="E121" s="13" t="s">
        <v>132</v>
      </c>
      <c r="F121" s="18">
        <v>5</v>
      </c>
      <c r="G121" s="19">
        <v>2.2400000000000002</v>
      </c>
      <c r="H121" s="19">
        <v>0</v>
      </c>
      <c r="I121" s="19">
        <v>0</v>
      </c>
      <c r="J121" s="20">
        <f t="shared" si="1"/>
        <v>11.2</v>
      </c>
      <c r="K121" s="15"/>
      <c r="L121" s="15"/>
      <c r="M121" s="15"/>
    </row>
    <row r="122" spans="1:13" x14ac:dyDescent="0.25">
      <c r="A122" s="15"/>
      <c r="B122" s="15"/>
      <c r="C122" s="15"/>
      <c r="D122" s="17"/>
      <c r="E122" s="13" t="s">
        <v>133</v>
      </c>
      <c r="F122" s="18">
        <v>1</v>
      </c>
      <c r="G122" s="19">
        <v>2.2400000000000002</v>
      </c>
      <c r="H122" s="19">
        <v>0</v>
      </c>
      <c r="I122" s="19">
        <v>0</v>
      </c>
      <c r="J122" s="20">
        <f t="shared" si="1"/>
        <v>2.2400000000000002</v>
      </c>
      <c r="K122" s="15"/>
      <c r="L122" s="15"/>
      <c r="M122" s="15"/>
    </row>
    <row r="123" spans="1:13" x14ac:dyDescent="0.25">
      <c r="A123" s="15"/>
      <c r="B123" s="15"/>
      <c r="C123" s="15"/>
      <c r="D123" s="17"/>
      <c r="E123" s="15"/>
      <c r="F123" s="15"/>
      <c r="G123" s="15"/>
      <c r="H123" s="15"/>
      <c r="I123" s="15"/>
      <c r="J123" s="21" t="s">
        <v>134</v>
      </c>
      <c r="K123" s="12">
        <f>SUM(J116:J122)</f>
        <v>235.98</v>
      </c>
      <c r="L123" s="22">
        <v>0</v>
      </c>
      <c r="M123" s="12">
        <f>ROUND(L123*K123,2)</f>
        <v>0</v>
      </c>
    </row>
    <row r="124" spans="1:13" ht="0.95" customHeight="1" x14ac:dyDescent="0.25">
      <c r="A124" s="23"/>
      <c r="B124" s="23"/>
      <c r="C124" s="23"/>
      <c r="D124" s="24"/>
      <c r="E124" s="23"/>
      <c r="F124" s="23"/>
      <c r="G124" s="23"/>
      <c r="H124" s="23"/>
      <c r="I124" s="23"/>
      <c r="J124" s="23"/>
      <c r="K124" s="23"/>
      <c r="L124" s="23"/>
      <c r="M124" s="23"/>
    </row>
    <row r="125" spans="1:13" x14ac:dyDescent="0.25">
      <c r="A125" s="13" t="s">
        <v>135</v>
      </c>
      <c r="B125" s="13" t="s">
        <v>21</v>
      </c>
      <c r="C125" s="13" t="s">
        <v>117</v>
      </c>
      <c r="D125" s="14" t="s">
        <v>136</v>
      </c>
      <c r="E125" s="15"/>
      <c r="F125" s="15"/>
      <c r="G125" s="15"/>
      <c r="H125" s="15"/>
      <c r="I125" s="15"/>
      <c r="J125" s="15"/>
      <c r="K125" s="16">
        <f>K130</f>
        <v>368.84</v>
      </c>
      <c r="L125" s="16">
        <f>L130</f>
        <v>0</v>
      </c>
      <c r="M125" s="16">
        <f>M130</f>
        <v>0</v>
      </c>
    </row>
    <row r="126" spans="1:13" ht="101.25" x14ac:dyDescent="0.25">
      <c r="A126" s="15"/>
      <c r="B126" s="15"/>
      <c r="C126" s="15"/>
      <c r="D126" s="17" t="s">
        <v>137</v>
      </c>
      <c r="E126" s="15"/>
      <c r="F126" s="15"/>
      <c r="G126" s="15"/>
      <c r="H126" s="15"/>
      <c r="I126" s="15"/>
      <c r="J126" s="15"/>
      <c r="K126" s="15"/>
      <c r="L126" s="15"/>
      <c r="M126" s="15"/>
    </row>
    <row r="127" spans="1:13" x14ac:dyDescent="0.25">
      <c r="A127" s="15"/>
      <c r="B127" s="15"/>
      <c r="C127" s="15"/>
      <c r="D127" s="17"/>
      <c r="E127" s="13" t="s">
        <v>41</v>
      </c>
      <c r="F127" s="18">
        <v>0</v>
      </c>
      <c r="G127" s="19">
        <v>0</v>
      </c>
      <c r="H127" s="19">
        <v>0</v>
      </c>
      <c r="I127" s="19">
        <v>0</v>
      </c>
      <c r="J127" s="19">
        <v>59.79</v>
      </c>
      <c r="K127" s="13" t="s">
        <v>42</v>
      </c>
      <c r="L127" s="15"/>
      <c r="M127" s="15"/>
    </row>
    <row r="128" spans="1:13" x14ac:dyDescent="0.25">
      <c r="A128" s="15"/>
      <c r="B128" s="15"/>
      <c r="C128" s="15"/>
      <c r="D128" s="17"/>
      <c r="E128" s="13" t="s">
        <v>43</v>
      </c>
      <c r="F128" s="18">
        <v>0</v>
      </c>
      <c r="G128" s="19">
        <v>0</v>
      </c>
      <c r="H128" s="19">
        <v>0</v>
      </c>
      <c r="I128" s="19">
        <v>0</v>
      </c>
      <c r="J128" s="19">
        <v>56.25</v>
      </c>
      <c r="K128" s="13" t="s">
        <v>44</v>
      </c>
      <c r="L128" s="15"/>
      <c r="M128" s="15"/>
    </row>
    <row r="129" spans="1:13" x14ac:dyDescent="0.25">
      <c r="A129" s="15"/>
      <c r="B129" s="15"/>
      <c r="C129" s="15"/>
      <c r="D129" s="17"/>
      <c r="E129" s="13" t="s">
        <v>45</v>
      </c>
      <c r="F129" s="18">
        <v>0</v>
      </c>
      <c r="G129" s="19">
        <v>0</v>
      </c>
      <c r="H129" s="19">
        <v>0</v>
      </c>
      <c r="I129" s="19">
        <v>0</v>
      </c>
      <c r="J129" s="19">
        <v>252.8</v>
      </c>
      <c r="K129" s="13" t="s">
        <v>46</v>
      </c>
      <c r="L129" s="15"/>
      <c r="M129" s="15"/>
    </row>
    <row r="130" spans="1:13" x14ac:dyDescent="0.25">
      <c r="A130" s="15"/>
      <c r="B130" s="15"/>
      <c r="C130" s="15"/>
      <c r="D130" s="17"/>
      <c r="E130" s="15"/>
      <c r="F130" s="15"/>
      <c r="G130" s="15"/>
      <c r="H130" s="15"/>
      <c r="I130" s="15"/>
      <c r="J130" s="21" t="s">
        <v>138</v>
      </c>
      <c r="K130" s="12">
        <f>SUM(J127:J129)</f>
        <v>368.84</v>
      </c>
      <c r="L130" s="22">
        <v>0</v>
      </c>
      <c r="M130" s="12">
        <f>ROUND(L130*K130,2)</f>
        <v>0</v>
      </c>
    </row>
    <row r="131" spans="1:13" ht="0.95" customHeight="1" x14ac:dyDescent="0.25">
      <c r="A131" s="23"/>
      <c r="B131" s="23"/>
      <c r="C131" s="23"/>
      <c r="D131" s="24"/>
      <c r="E131" s="23"/>
      <c r="F131" s="23"/>
      <c r="G131" s="23"/>
      <c r="H131" s="23"/>
      <c r="I131" s="23"/>
      <c r="J131" s="23"/>
      <c r="K131" s="23"/>
      <c r="L131" s="23"/>
      <c r="M131" s="23"/>
    </row>
    <row r="132" spans="1:13" x14ac:dyDescent="0.25">
      <c r="A132" s="13" t="s">
        <v>139</v>
      </c>
      <c r="B132" s="13" t="s">
        <v>21</v>
      </c>
      <c r="C132" s="13" t="s">
        <v>39</v>
      </c>
      <c r="D132" s="14" t="s">
        <v>140</v>
      </c>
      <c r="E132" s="15"/>
      <c r="F132" s="15"/>
      <c r="G132" s="15"/>
      <c r="H132" s="15"/>
      <c r="I132" s="15"/>
      <c r="J132" s="15"/>
      <c r="K132" s="16">
        <f>K137</f>
        <v>368.84</v>
      </c>
      <c r="L132" s="16">
        <f>L137</f>
        <v>0</v>
      </c>
      <c r="M132" s="16">
        <f>M137</f>
        <v>0</v>
      </c>
    </row>
    <row r="133" spans="1:13" ht="135" x14ac:dyDescent="0.25">
      <c r="A133" s="15"/>
      <c r="B133" s="15"/>
      <c r="C133" s="15"/>
      <c r="D133" s="17" t="s">
        <v>141</v>
      </c>
      <c r="E133" s="15"/>
      <c r="F133" s="15"/>
      <c r="G133" s="15"/>
      <c r="H133" s="15"/>
      <c r="I133" s="15"/>
      <c r="J133" s="15"/>
      <c r="K133" s="15"/>
      <c r="L133" s="15"/>
      <c r="M133" s="15"/>
    </row>
    <row r="134" spans="1:13" x14ac:dyDescent="0.25">
      <c r="A134" s="15"/>
      <c r="B134" s="15"/>
      <c r="C134" s="15"/>
      <c r="D134" s="17"/>
      <c r="E134" s="13" t="s">
        <v>41</v>
      </c>
      <c r="F134" s="18">
        <v>0</v>
      </c>
      <c r="G134" s="19">
        <v>0</v>
      </c>
      <c r="H134" s="19">
        <v>0</v>
      </c>
      <c r="I134" s="19">
        <v>0</v>
      </c>
      <c r="J134" s="19">
        <v>59.79</v>
      </c>
      <c r="K134" s="13" t="s">
        <v>42</v>
      </c>
      <c r="L134" s="15"/>
      <c r="M134" s="15"/>
    </row>
    <row r="135" spans="1:13" x14ac:dyDescent="0.25">
      <c r="A135" s="15"/>
      <c r="B135" s="15"/>
      <c r="C135" s="15"/>
      <c r="D135" s="17"/>
      <c r="E135" s="13" t="s">
        <v>43</v>
      </c>
      <c r="F135" s="18">
        <v>0</v>
      </c>
      <c r="G135" s="19">
        <v>0</v>
      </c>
      <c r="H135" s="19">
        <v>0</v>
      </c>
      <c r="I135" s="19">
        <v>0</v>
      </c>
      <c r="J135" s="19">
        <v>56.25</v>
      </c>
      <c r="K135" s="13" t="s">
        <v>44</v>
      </c>
      <c r="L135" s="15"/>
      <c r="M135" s="15"/>
    </row>
    <row r="136" spans="1:13" x14ac:dyDescent="0.25">
      <c r="A136" s="15"/>
      <c r="B136" s="15"/>
      <c r="C136" s="15"/>
      <c r="D136" s="17"/>
      <c r="E136" s="13" t="s">
        <v>45</v>
      </c>
      <c r="F136" s="18">
        <v>0</v>
      </c>
      <c r="G136" s="19">
        <v>0</v>
      </c>
      <c r="H136" s="19">
        <v>0</v>
      </c>
      <c r="I136" s="19">
        <v>0</v>
      </c>
      <c r="J136" s="19">
        <v>252.8</v>
      </c>
      <c r="K136" s="13" t="s">
        <v>46</v>
      </c>
      <c r="L136" s="15"/>
      <c r="M136" s="15"/>
    </row>
    <row r="137" spans="1:13" x14ac:dyDescent="0.25">
      <c r="A137" s="15"/>
      <c r="B137" s="15"/>
      <c r="C137" s="15"/>
      <c r="D137" s="17"/>
      <c r="E137" s="15"/>
      <c r="F137" s="15"/>
      <c r="G137" s="15"/>
      <c r="H137" s="15"/>
      <c r="I137" s="15"/>
      <c r="J137" s="21" t="s">
        <v>142</v>
      </c>
      <c r="K137" s="12">
        <f>SUM(J134:J136)</f>
        <v>368.84</v>
      </c>
      <c r="L137" s="22">
        <v>0</v>
      </c>
      <c r="M137" s="12">
        <f>ROUND(L137*K137,2)</f>
        <v>0</v>
      </c>
    </row>
    <row r="138" spans="1:13" ht="0.95" customHeight="1" x14ac:dyDescent="0.25">
      <c r="A138" s="23"/>
      <c r="B138" s="23"/>
      <c r="C138" s="23"/>
      <c r="D138" s="24"/>
      <c r="E138" s="23"/>
      <c r="F138" s="23"/>
      <c r="G138" s="23"/>
      <c r="H138" s="23"/>
      <c r="I138" s="23"/>
      <c r="J138" s="23"/>
      <c r="K138" s="23"/>
      <c r="L138" s="23"/>
      <c r="M138" s="23"/>
    </row>
    <row r="139" spans="1:13" x14ac:dyDescent="0.25">
      <c r="A139" s="13" t="s">
        <v>143</v>
      </c>
      <c r="B139" s="13" t="s">
        <v>21</v>
      </c>
      <c r="C139" s="13" t="s">
        <v>30</v>
      </c>
      <c r="D139" s="14" t="s">
        <v>144</v>
      </c>
      <c r="E139" s="15"/>
      <c r="F139" s="15"/>
      <c r="G139" s="15"/>
      <c r="H139" s="15"/>
      <c r="I139" s="15"/>
      <c r="J139" s="15"/>
      <c r="K139" s="16">
        <f>K144</f>
        <v>164.61</v>
      </c>
      <c r="L139" s="16">
        <f>L144</f>
        <v>0</v>
      </c>
      <c r="M139" s="16">
        <f>M144</f>
        <v>0</v>
      </c>
    </row>
    <row r="140" spans="1:13" ht="123.75" x14ac:dyDescent="0.25">
      <c r="A140" s="15"/>
      <c r="B140" s="15"/>
      <c r="C140" s="15"/>
      <c r="D140" s="17" t="s">
        <v>145</v>
      </c>
      <c r="E140" s="15"/>
      <c r="F140" s="15"/>
      <c r="G140" s="15"/>
      <c r="H140" s="15"/>
      <c r="I140" s="15"/>
      <c r="J140" s="15"/>
      <c r="K140" s="15"/>
      <c r="L140" s="15"/>
      <c r="M140" s="15"/>
    </row>
    <row r="141" spans="1:13" x14ac:dyDescent="0.25">
      <c r="A141" s="15"/>
      <c r="B141" s="15"/>
      <c r="C141" s="15"/>
      <c r="D141" s="17"/>
      <c r="E141" s="13" t="s">
        <v>107</v>
      </c>
      <c r="F141" s="18">
        <v>0</v>
      </c>
      <c r="G141" s="19">
        <v>48.16</v>
      </c>
      <c r="H141" s="19">
        <v>0</v>
      </c>
      <c r="I141" s="19">
        <v>0</v>
      </c>
      <c r="J141" s="20">
        <f>OR(F141&lt;&gt;0,G141&lt;&gt;0,H141&lt;&gt;0,I141&lt;&gt;0)*(F141 + (F141 = 0))*(G141 + (G141 = 0))*(H141 + (H141 = 0))*(I141 + (I141 = 0))</f>
        <v>48.16</v>
      </c>
      <c r="K141" s="15"/>
      <c r="L141" s="15"/>
      <c r="M141" s="15"/>
    </row>
    <row r="142" spans="1:13" x14ac:dyDescent="0.25">
      <c r="A142" s="15"/>
      <c r="B142" s="15"/>
      <c r="C142" s="15"/>
      <c r="D142" s="17"/>
      <c r="E142" s="13" t="s">
        <v>146</v>
      </c>
      <c r="F142" s="18">
        <v>0</v>
      </c>
      <c r="G142" s="19">
        <v>66.3</v>
      </c>
      <c r="H142" s="19">
        <v>0</v>
      </c>
      <c r="I142" s="19">
        <v>0</v>
      </c>
      <c r="J142" s="20">
        <f>OR(F142&lt;&gt;0,G142&lt;&gt;0,H142&lt;&gt;0,I142&lt;&gt;0)*(F142 + (F142 = 0))*(G142 + (G142 = 0))*(H142 + (H142 = 0))*(I142 + (I142 = 0))</f>
        <v>66.3</v>
      </c>
      <c r="K142" s="15"/>
      <c r="L142" s="15"/>
      <c r="M142" s="15"/>
    </row>
    <row r="143" spans="1:13" x14ac:dyDescent="0.25">
      <c r="A143" s="15"/>
      <c r="B143" s="15"/>
      <c r="C143" s="15"/>
      <c r="D143" s="17"/>
      <c r="E143" s="13" t="s">
        <v>147</v>
      </c>
      <c r="F143" s="18">
        <v>0</v>
      </c>
      <c r="G143" s="19">
        <v>50.15</v>
      </c>
      <c r="H143" s="19">
        <v>0</v>
      </c>
      <c r="I143" s="19">
        <v>0</v>
      </c>
      <c r="J143" s="20">
        <f>OR(F143&lt;&gt;0,G143&lt;&gt;0,H143&lt;&gt;0,I143&lt;&gt;0)*(F143 + (F143 = 0))*(G143 + (G143 = 0))*(H143 + (H143 = 0))*(I143 + (I143 = 0))</f>
        <v>50.15</v>
      </c>
      <c r="K143" s="15"/>
      <c r="L143" s="15"/>
      <c r="M143" s="15"/>
    </row>
    <row r="144" spans="1:13" x14ac:dyDescent="0.25">
      <c r="A144" s="15"/>
      <c r="B144" s="15"/>
      <c r="C144" s="15"/>
      <c r="D144" s="17"/>
      <c r="E144" s="15"/>
      <c r="F144" s="15"/>
      <c r="G144" s="15"/>
      <c r="H144" s="15"/>
      <c r="I144" s="15"/>
      <c r="J144" s="21" t="s">
        <v>148</v>
      </c>
      <c r="K144" s="12">
        <f>SUM(J141:J143)</f>
        <v>164.61</v>
      </c>
      <c r="L144" s="22">
        <v>0</v>
      </c>
      <c r="M144" s="12">
        <f>ROUND(L144*K144,2)</f>
        <v>0</v>
      </c>
    </row>
    <row r="145" spans="1:13" ht="0.95" customHeight="1" x14ac:dyDescent="0.25">
      <c r="A145" s="23"/>
      <c r="B145" s="23"/>
      <c r="C145" s="23"/>
      <c r="D145" s="24"/>
      <c r="E145" s="23"/>
      <c r="F145" s="23"/>
      <c r="G145" s="23"/>
      <c r="H145" s="23"/>
      <c r="I145" s="23"/>
      <c r="J145" s="23"/>
      <c r="K145" s="23"/>
      <c r="L145" s="23"/>
      <c r="M145" s="23"/>
    </row>
    <row r="146" spans="1:13" ht="22.5" x14ac:dyDescent="0.25">
      <c r="A146" s="13" t="s">
        <v>149</v>
      </c>
      <c r="B146" s="13" t="s">
        <v>21</v>
      </c>
      <c r="C146" s="13" t="s">
        <v>30</v>
      </c>
      <c r="D146" s="14" t="s">
        <v>150</v>
      </c>
      <c r="E146" s="15"/>
      <c r="F146" s="15"/>
      <c r="G146" s="15"/>
      <c r="H146" s="15"/>
      <c r="I146" s="15"/>
      <c r="J146" s="15"/>
      <c r="K146" s="16">
        <f>K149</f>
        <v>12</v>
      </c>
      <c r="L146" s="16">
        <f>L149</f>
        <v>0</v>
      </c>
      <c r="M146" s="16">
        <f>M149</f>
        <v>0</v>
      </c>
    </row>
    <row r="147" spans="1:13" ht="101.25" x14ac:dyDescent="0.25">
      <c r="A147" s="15"/>
      <c r="B147" s="15"/>
      <c r="C147" s="15"/>
      <c r="D147" s="17" t="s">
        <v>151</v>
      </c>
      <c r="E147" s="15"/>
      <c r="F147" s="15"/>
      <c r="G147" s="15"/>
      <c r="H147" s="15"/>
      <c r="I147" s="15"/>
      <c r="J147" s="15"/>
      <c r="K147" s="15"/>
      <c r="L147" s="15"/>
      <c r="M147" s="15"/>
    </row>
    <row r="148" spans="1:13" x14ac:dyDescent="0.25">
      <c r="A148" s="15"/>
      <c r="B148" s="15"/>
      <c r="C148" s="15"/>
      <c r="D148" s="17"/>
      <c r="E148" s="13" t="s">
        <v>152</v>
      </c>
      <c r="F148" s="18">
        <v>1</v>
      </c>
      <c r="G148" s="19">
        <v>12</v>
      </c>
      <c r="H148" s="19">
        <v>0</v>
      </c>
      <c r="I148" s="19">
        <v>0</v>
      </c>
      <c r="J148" s="20">
        <f>OR(F148&lt;&gt;0,G148&lt;&gt;0,H148&lt;&gt;0,I148&lt;&gt;0)*(F148 + (F148 = 0))*(G148 + (G148 = 0))*(H148 + (H148 = 0))*(I148 + (I148 = 0))</f>
        <v>12</v>
      </c>
      <c r="K148" s="15"/>
      <c r="L148" s="15"/>
      <c r="M148" s="15"/>
    </row>
    <row r="149" spans="1:13" x14ac:dyDescent="0.25">
      <c r="A149" s="15"/>
      <c r="B149" s="15"/>
      <c r="C149" s="15"/>
      <c r="D149" s="17"/>
      <c r="E149" s="15"/>
      <c r="F149" s="15"/>
      <c r="G149" s="15"/>
      <c r="H149" s="15"/>
      <c r="I149" s="15"/>
      <c r="J149" s="21" t="s">
        <v>153</v>
      </c>
      <c r="K149" s="12">
        <f>SUM(J148:J148)</f>
        <v>12</v>
      </c>
      <c r="L149" s="22">
        <v>0</v>
      </c>
      <c r="M149" s="12">
        <f>ROUND(L149*K149,2)</f>
        <v>0</v>
      </c>
    </row>
    <row r="150" spans="1:13" ht="0.95" customHeight="1" x14ac:dyDescent="0.25">
      <c r="A150" s="23"/>
      <c r="B150" s="23"/>
      <c r="C150" s="23"/>
      <c r="D150" s="24"/>
      <c r="E150" s="23"/>
      <c r="F150" s="23"/>
      <c r="G150" s="23"/>
      <c r="H150" s="23"/>
      <c r="I150" s="23"/>
      <c r="J150" s="23"/>
      <c r="K150" s="23"/>
      <c r="L150" s="23"/>
      <c r="M150" s="23"/>
    </row>
    <row r="151" spans="1:13" x14ac:dyDescent="0.25">
      <c r="A151" s="13" t="s">
        <v>154</v>
      </c>
      <c r="B151" s="13" t="s">
        <v>21</v>
      </c>
      <c r="C151" s="13" t="s">
        <v>22</v>
      </c>
      <c r="D151" s="14" t="s">
        <v>155</v>
      </c>
      <c r="E151" s="15"/>
      <c r="F151" s="15"/>
      <c r="G151" s="15"/>
      <c r="H151" s="15"/>
      <c r="I151" s="15"/>
      <c r="J151" s="15"/>
      <c r="K151" s="22">
        <v>21</v>
      </c>
      <c r="L151" s="22">
        <v>0</v>
      </c>
      <c r="M151" s="16">
        <f>ROUND(K151*L151,2)</f>
        <v>0</v>
      </c>
    </row>
    <row r="152" spans="1:13" ht="67.5" x14ac:dyDescent="0.25">
      <c r="A152" s="15"/>
      <c r="B152" s="15"/>
      <c r="C152" s="15"/>
      <c r="D152" s="17" t="s">
        <v>156</v>
      </c>
      <c r="E152" s="15"/>
      <c r="F152" s="15"/>
      <c r="G152" s="15"/>
      <c r="H152" s="15"/>
      <c r="I152" s="15"/>
      <c r="J152" s="15"/>
      <c r="K152" s="15"/>
      <c r="L152" s="15"/>
      <c r="M152" s="15"/>
    </row>
    <row r="153" spans="1:13" x14ac:dyDescent="0.25">
      <c r="A153" s="15"/>
      <c r="B153" s="15"/>
      <c r="C153" s="15"/>
      <c r="D153" s="17"/>
      <c r="E153" s="15"/>
      <c r="F153" s="15"/>
      <c r="G153" s="15"/>
      <c r="H153" s="15"/>
      <c r="I153" s="15"/>
      <c r="J153" s="21" t="s">
        <v>157</v>
      </c>
      <c r="K153" s="25">
        <v>1</v>
      </c>
      <c r="L153" s="12">
        <f>M74+M84+M91+M99+M107+M114+M125+M132+M139+M146+M151</f>
        <v>0</v>
      </c>
      <c r="M153" s="12">
        <f>ROUND(L153*K153,2)</f>
        <v>0</v>
      </c>
    </row>
    <row r="154" spans="1:13" ht="0.95" customHeight="1" x14ac:dyDescent="0.25">
      <c r="A154" s="23"/>
      <c r="B154" s="23"/>
      <c r="C154" s="23"/>
      <c r="D154" s="24"/>
      <c r="E154" s="23"/>
      <c r="F154" s="23"/>
      <c r="G154" s="23"/>
      <c r="H154" s="23"/>
      <c r="I154" s="23"/>
      <c r="J154" s="23"/>
      <c r="K154" s="23"/>
      <c r="L154" s="23"/>
      <c r="M154" s="23"/>
    </row>
    <row r="155" spans="1:13" x14ac:dyDescent="0.25">
      <c r="A155" s="8" t="s">
        <v>158</v>
      </c>
      <c r="B155" s="8" t="s">
        <v>17</v>
      </c>
      <c r="C155" s="8" t="s">
        <v>18</v>
      </c>
      <c r="D155" s="9" t="s">
        <v>159</v>
      </c>
      <c r="E155" s="10"/>
      <c r="F155" s="10"/>
      <c r="G155" s="10"/>
      <c r="H155" s="10"/>
      <c r="I155" s="10"/>
      <c r="J155" s="10"/>
      <c r="K155" s="11">
        <f>K209</f>
        <v>1</v>
      </c>
      <c r="L155" s="12">
        <f>L209</f>
        <v>0</v>
      </c>
      <c r="M155" s="12">
        <f>M209</f>
        <v>0</v>
      </c>
    </row>
    <row r="156" spans="1:13" ht="22.5" x14ac:dyDescent="0.25">
      <c r="A156" s="13" t="s">
        <v>160</v>
      </c>
      <c r="B156" s="13" t="s">
        <v>21</v>
      </c>
      <c r="C156" s="13" t="s">
        <v>39</v>
      </c>
      <c r="D156" s="14" t="s">
        <v>161</v>
      </c>
      <c r="E156" s="15"/>
      <c r="F156" s="15"/>
      <c r="G156" s="15"/>
      <c r="H156" s="15"/>
      <c r="I156" s="15"/>
      <c r="J156" s="15"/>
      <c r="K156" s="16">
        <f>K165</f>
        <v>386.65</v>
      </c>
      <c r="L156" s="16">
        <f>L165</f>
        <v>0</v>
      </c>
      <c r="M156" s="16">
        <f>M165</f>
        <v>0</v>
      </c>
    </row>
    <row r="157" spans="1:13" ht="180" x14ac:dyDescent="0.25">
      <c r="A157" s="15"/>
      <c r="B157" s="15"/>
      <c r="C157" s="15"/>
      <c r="D157" s="17" t="s">
        <v>162</v>
      </c>
      <c r="E157" s="15"/>
      <c r="F157" s="15"/>
      <c r="G157" s="15"/>
      <c r="H157" s="15"/>
      <c r="I157" s="15"/>
      <c r="J157" s="15"/>
      <c r="K157" s="15"/>
      <c r="L157" s="15"/>
      <c r="M157" s="15"/>
    </row>
    <row r="158" spans="1:13" x14ac:dyDescent="0.25">
      <c r="A158" s="15"/>
      <c r="B158" s="15"/>
      <c r="C158" s="15"/>
      <c r="D158" s="17"/>
      <c r="E158" s="13" t="s">
        <v>163</v>
      </c>
      <c r="F158" s="18">
        <v>0</v>
      </c>
      <c r="G158" s="22">
        <v>0</v>
      </c>
      <c r="H158" s="22">
        <v>0</v>
      </c>
      <c r="I158" s="22">
        <v>0</v>
      </c>
      <c r="J158" s="22">
        <v>49.31</v>
      </c>
      <c r="K158" s="13" t="s">
        <v>164</v>
      </c>
      <c r="L158" s="15"/>
      <c r="M158" s="15"/>
    </row>
    <row r="159" spans="1:13" x14ac:dyDescent="0.25">
      <c r="A159" s="15"/>
      <c r="B159" s="15"/>
      <c r="C159" s="15"/>
      <c r="D159" s="17"/>
      <c r="E159" s="13" t="s">
        <v>165</v>
      </c>
      <c r="F159" s="18">
        <v>0</v>
      </c>
      <c r="G159" s="22">
        <v>0</v>
      </c>
      <c r="H159" s="22">
        <v>0</v>
      </c>
      <c r="I159" s="22">
        <v>0</v>
      </c>
      <c r="J159" s="22">
        <v>117.36</v>
      </c>
      <c r="K159" s="13" t="s">
        <v>166</v>
      </c>
      <c r="L159" s="15"/>
      <c r="M159" s="15"/>
    </row>
    <row r="160" spans="1:13" x14ac:dyDescent="0.25">
      <c r="A160" s="15"/>
      <c r="B160" s="15"/>
      <c r="C160" s="15"/>
      <c r="D160" s="17"/>
      <c r="E160" s="13" t="s">
        <v>147</v>
      </c>
      <c r="F160" s="18">
        <v>0</v>
      </c>
      <c r="G160" s="22">
        <v>0</v>
      </c>
      <c r="H160" s="22">
        <v>0</v>
      </c>
      <c r="I160" s="22">
        <v>0</v>
      </c>
      <c r="J160" s="22">
        <v>151</v>
      </c>
      <c r="K160" s="13" t="s">
        <v>167</v>
      </c>
      <c r="L160" s="15"/>
      <c r="M160" s="15"/>
    </row>
    <row r="161" spans="1:13" x14ac:dyDescent="0.25">
      <c r="A161" s="15"/>
      <c r="B161" s="15"/>
      <c r="C161" s="15"/>
      <c r="D161" s="17"/>
      <c r="E161" s="13" t="s">
        <v>168</v>
      </c>
      <c r="F161" s="18">
        <v>0</v>
      </c>
      <c r="G161" s="22">
        <v>48.16</v>
      </c>
      <c r="H161" s="22">
        <v>0</v>
      </c>
      <c r="I161" s="22">
        <v>0.2</v>
      </c>
      <c r="J161" s="16">
        <f>OR(F161&lt;&gt;0,G161&lt;&gt;0,H161&lt;&gt;0,I161&lt;&gt;0)*(F161 + (F161 = 0))*(G161 + (G161 = 0))*(H161 + (H161 = 0))*(I161 + (I161 = 0))</f>
        <v>9.6300000000000008</v>
      </c>
      <c r="K161" s="15"/>
      <c r="L161" s="15"/>
      <c r="M161" s="15"/>
    </row>
    <row r="162" spans="1:13" x14ac:dyDescent="0.25">
      <c r="A162" s="15"/>
      <c r="B162" s="15"/>
      <c r="C162" s="15"/>
      <c r="D162" s="17"/>
      <c r="E162" s="13" t="s">
        <v>169</v>
      </c>
      <c r="F162" s="18">
        <v>0</v>
      </c>
      <c r="G162" s="22">
        <v>66.3</v>
      </c>
      <c r="H162" s="22">
        <v>0</v>
      </c>
      <c r="I162" s="22">
        <v>0.2</v>
      </c>
      <c r="J162" s="16">
        <f>OR(F162&lt;&gt;0,G162&lt;&gt;0,H162&lt;&gt;0,I162&lt;&gt;0)*(F162 + (F162 = 0))*(G162 + (G162 = 0))*(H162 + (H162 = 0))*(I162 + (I162 = 0))</f>
        <v>13.26</v>
      </c>
      <c r="K162" s="15"/>
      <c r="L162" s="15"/>
      <c r="M162" s="15"/>
    </row>
    <row r="163" spans="1:13" x14ac:dyDescent="0.25">
      <c r="A163" s="15"/>
      <c r="B163" s="15"/>
      <c r="C163" s="15"/>
      <c r="D163" s="17"/>
      <c r="E163" s="13" t="s">
        <v>170</v>
      </c>
      <c r="F163" s="18">
        <v>0</v>
      </c>
      <c r="G163" s="22">
        <v>50.15</v>
      </c>
      <c r="H163" s="22">
        <v>0</v>
      </c>
      <c r="I163" s="22">
        <v>0.2</v>
      </c>
      <c r="J163" s="16">
        <f>OR(F163&lt;&gt;0,G163&lt;&gt;0,H163&lt;&gt;0,I163&lt;&gt;0)*(F163 + (F163 = 0))*(G163 + (G163 = 0))*(H163 + (H163 = 0))*(I163 + (I163 = 0))</f>
        <v>10.029999999999999</v>
      </c>
      <c r="K163" s="15"/>
      <c r="L163" s="15"/>
      <c r="M163" s="15"/>
    </row>
    <row r="164" spans="1:13" x14ac:dyDescent="0.25">
      <c r="A164" s="15"/>
      <c r="B164" s="15"/>
      <c r="C164" s="15"/>
      <c r="D164" s="17"/>
      <c r="E164" s="13" t="s">
        <v>171</v>
      </c>
      <c r="F164" s="18">
        <v>0</v>
      </c>
      <c r="G164" s="22">
        <v>0</v>
      </c>
      <c r="H164" s="22">
        <v>0</v>
      </c>
      <c r="I164" s="22">
        <v>0</v>
      </c>
      <c r="J164" s="22">
        <v>36.06</v>
      </c>
      <c r="K164" s="13" t="s">
        <v>172</v>
      </c>
      <c r="L164" s="15"/>
      <c r="M164" s="15"/>
    </row>
    <row r="165" spans="1:13" x14ac:dyDescent="0.25">
      <c r="A165" s="15"/>
      <c r="B165" s="15"/>
      <c r="C165" s="15"/>
      <c r="D165" s="17"/>
      <c r="E165" s="15"/>
      <c r="F165" s="15"/>
      <c r="G165" s="15"/>
      <c r="H165" s="15"/>
      <c r="I165" s="15"/>
      <c r="J165" s="21" t="s">
        <v>173</v>
      </c>
      <c r="K165" s="12">
        <f>SUM(J158:J164)</f>
        <v>386.65</v>
      </c>
      <c r="L165" s="22">
        <v>0</v>
      </c>
      <c r="M165" s="12">
        <f>ROUND(L165*K165,2)</f>
        <v>0</v>
      </c>
    </row>
    <row r="166" spans="1:13" ht="0.95" customHeight="1" x14ac:dyDescent="0.25">
      <c r="A166" s="23"/>
      <c r="B166" s="23"/>
      <c r="C166" s="23"/>
      <c r="D166" s="24"/>
      <c r="E166" s="23"/>
      <c r="F166" s="23"/>
      <c r="G166" s="23"/>
      <c r="H166" s="23"/>
      <c r="I166" s="23"/>
      <c r="J166" s="23"/>
      <c r="K166" s="23"/>
      <c r="L166" s="23"/>
      <c r="M166" s="23"/>
    </row>
    <row r="167" spans="1:13" x14ac:dyDescent="0.25">
      <c r="A167" s="13" t="s">
        <v>174</v>
      </c>
      <c r="B167" s="13" t="s">
        <v>21</v>
      </c>
      <c r="C167" s="13" t="s">
        <v>39</v>
      </c>
      <c r="D167" s="14" t="s">
        <v>175</v>
      </c>
      <c r="E167" s="15"/>
      <c r="F167" s="15"/>
      <c r="G167" s="15"/>
      <c r="H167" s="15"/>
      <c r="I167" s="15"/>
      <c r="J167" s="15"/>
      <c r="K167" s="16">
        <f>K174</f>
        <v>49.06</v>
      </c>
      <c r="L167" s="16">
        <f>L174</f>
        <v>0</v>
      </c>
      <c r="M167" s="16">
        <f>M174</f>
        <v>0</v>
      </c>
    </row>
    <row r="168" spans="1:13" ht="202.5" x14ac:dyDescent="0.25">
      <c r="A168" s="15"/>
      <c r="B168" s="15"/>
      <c r="C168" s="15"/>
      <c r="D168" s="17" t="s">
        <v>176</v>
      </c>
      <c r="E168" s="15"/>
      <c r="F168" s="15"/>
      <c r="G168" s="15"/>
      <c r="H168" s="15"/>
      <c r="I168" s="15"/>
      <c r="J168" s="15"/>
      <c r="K168" s="15"/>
      <c r="L168" s="15"/>
      <c r="M168" s="15"/>
    </row>
    <row r="169" spans="1:13" x14ac:dyDescent="0.25">
      <c r="A169" s="15"/>
      <c r="B169" s="15"/>
      <c r="C169" s="15"/>
      <c r="D169" s="17"/>
      <c r="E169" s="13" t="s">
        <v>168</v>
      </c>
      <c r="F169" s="18">
        <v>1</v>
      </c>
      <c r="G169" s="19">
        <v>48.16</v>
      </c>
      <c r="H169" s="19">
        <v>0</v>
      </c>
      <c r="I169" s="19">
        <v>0.2</v>
      </c>
      <c r="J169" s="20">
        <f>OR(F169&lt;&gt;0,G169&lt;&gt;0,H169&lt;&gt;0,I169&lt;&gt;0)*(F169 + (F169 = 0))*(G169 + (G169 = 0))*(H169 + (H169 = 0))*(I169 + (I169 = 0))</f>
        <v>9.6319999999999997</v>
      </c>
      <c r="K169" s="15"/>
      <c r="L169" s="15"/>
      <c r="M169" s="15"/>
    </row>
    <row r="170" spans="1:13" x14ac:dyDescent="0.25">
      <c r="A170" s="15"/>
      <c r="B170" s="15"/>
      <c r="C170" s="15"/>
      <c r="D170" s="17"/>
      <c r="E170" s="13" t="s">
        <v>177</v>
      </c>
      <c r="F170" s="18">
        <v>1</v>
      </c>
      <c r="G170" s="19">
        <v>48.16</v>
      </c>
      <c r="H170" s="19">
        <v>0</v>
      </c>
      <c r="I170" s="19">
        <v>0.3</v>
      </c>
      <c r="J170" s="20">
        <f>OR(F170&lt;&gt;0,G170&lt;&gt;0,H170&lt;&gt;0,I170&lt;&gt;0)*(F170 + (F170 = 0))*(G170 + (G170 = 0))*(H170 + (H170 = 0))*(I170 + (I170 = 0))</f>
        <v>14.448</v>
      </c>
      <c r="K170" s="15"/>
      <c r="L170" s="15"/>
      <c r="M170" s="15"/>
    </row>
    <row r="171" spans="1:13" x14ac:dyDescent="0.25">
      <c r="A171" s="15"/>
      <c r="B171" s="15"/>
      <c r="C171" s="15"/>
      <c r="D171" s="17"/>
      <c r="E171" s="13" t="s">
        <v>169</v>
      </c>
      <c r="F171" s="18">
        <v>1</v>
      </c>
      <c r="G171" s="19">
        <v>66.3</v>
      </c>
      <c r="H171" s="19">
        <v>0</v>
      </c>
      <c r="I171" s="19">
        <v>0.2</v>
      </c>
      <c r="J171" s="20">
        <f>OR(F171&lt;&gt;0,G171&lt;&gt;0,H171&lt;&gt;0,I171&lt;&gt;0)*(F171 + (F171 = 0))*(G171 + (G171 = 0))*(H171 + (H171 = 0))*(I171 + (I171 = 0))</f>
        <v>13.26</v>
      </c>
      <c r="K171" s="15"/>
      <c r="L171" s="15"/>
      <c r="M171" s="15"/>
    </row>
    <row r="172" spans="1:13" x14ac:dyDescent="0.25">
      <c r="A172" s="15"/>
      <c r="B172" s="15"/>
      <c r="C172" s="15"/>
      <c r="D172" s="17"/>
      <c r="E172" s="13" t="s">
        <v>178</v>
      </c>
      <c r="F172" s="18">
        <v>1</v>
      </c>
      <c r="G172" s="19">
        <v>1.3</v>
      </c>
      <c r="H172" s="19">
        <v>0</v>
      </c>
      <c r="I172" s="19">
        <v>1.3</v>
      </c>
      <c r="J172" s="20">
        <f>OR(F172&lt;&gt;0,G172&lt;&gt;0,H172&lt;&gt;0,I172&lt;&gt;0)*(F172 + (F172 = 0))*(G172 + (G172 = 0))*(H172 + (H172 = 0))*(I172 + (I172 = 0))</f>
        <v>1.69</v>
      </c>
      <c r="K172" s="15"/>
      <c r="L172" s="15"/>
      <c r="M172" s="15"/>
    </row>
    <row r="173" spans="1:13" x14ac:dyDescent="0.25">
      <c r="A173" s="15"/>
      <c r="B173" s="15"/>
      <c r="C173" s="15"/>
      <c r="D173" s="17"/>
      <c r="E173" s="13" t="s">
        <v>170</v>
      </c>
      <c r="F173" s="18">
        <v>1</v>
      </c>
      <c r="G173" s="19">
        <v>50.15</v>
      </c>
      <c r="H173" s="19">
        <v>0</v>
      </c>
      <c r="I173" s="19">
        <v>0.2</v>
      </c>
      <c r="J173" s="20">
        <f>OR(F173&lt;&gt;0,G173&lt;&gt;0,H173&lt;&gt;0,I173&lt;&gt;0)*(F173 + (F173 = 0))*(G173 + (G173 = 0))*(H173 + (H173 = 0))*(I173 + (I173 = 0))</f>
        <v>10.029999999999999</v>
      </c>
      <c r="K173" s="15"/>
      <c r="L173" s="15"/>
      <c r="M173" s="15"/>
    </row>
    <row r="174" spans="1:13" x14ac:dyDescent="0.25">
      <c r="A174" s="15"/>
      <c r="B174" s="15"/>
      <c r="C174" s="15"/>
      <c r="D174" s="17"/>
      <c r="E174" s="15"/>
      <c r="F174" s="15"/>
      <c r="G174" s="15"/>
      <c r="H174" s="15"/>
      <c r="I174" s="15"/>
      <c r="J174" s="21" t="s">
        <v>179</v>
      </c>
      <c r="K174" s="12">
        <f>SUM(J169:J173)</f>
        <v>49.06</v>
      </c>
      <c r="L174" s="22">
        <v>0</v>
      </c>
      <c r="M174" s="12">
        <f>ROUND(L174*K174,2)</f>
        <v>0</v>
      </c>
    </row>
    <row r="175" spans="1:13" ht="0.95" customHeight="1" x14ac:dyDescent="0.25">
      <c r="A175" s="23"/>
      <c r="B175" s="23"/>
      <c r="C175" s="23"/>
      <c r="D175" s="24"/>
      <c r="E175" s="23"/>
      <c r="F175" s="23"/>
      <c r="G175" s="23"/>
      <c r="H175" s="23"/>
      <c r="I175" s="23"/>
      <c r="J175" s="23"/>
      <c r="K175" s="23"/>
      <c r="L175" s="23"/>
      <c r="M175" s="23"/>
    </row>
    <row r="176" spans="1:13" ht="22.5" x14ac:dyDescent="0.25">
      <c r="A176" s="13" t="s">
        <v>180</v>
      </c>
      <c r="B176" s="13" t="s">
        <v>21</v>
      </c>
      <c r="C176" s="13" t="s">
        <v>39</v>
      </c>
      <c r="D176" s="14" t="s">
        <v>181</v>
      </c>
      <c r="E176" s="15"/>
      <c r="F176" s="15"/>
      <c r="G176" s="15"/>
      <c r="H176" s="15"/>
      <c r="I176" s="15"/>
      <c r="J176" s="15"/>
      <c r="K176" s="16">
        <f>K185</f>
        <v>235.98</v>
      </c>
      <c r="L176" s="16">
        <f>L185</f>
        <v>0</v>
      </c>
      <c r="M176" s="16">
        <f>M185</f>
        <v>0</v>
      </c>
    </row>
    <row r="177" spans="1:13" ht="112.5" x14ac:dyDescent="0.25">
      <c r="A177" s="15"/>
      <c r="B177" s="15"/>
      <c r="C177" s="15"/>
      <c r="D177" s="17" t="s">
        <v>182</v>
      </c>
      <c r="E177" s="15"/>
      <c r="F177" s="15"/>
      <c r="G177" s="15"/>
      <c r="H177" s="15"/>
      <c r="I177" s="15"/>
      <c r="J177" s="15"/>
      <c r="K177" s="15"/>
      <c r="L177" s="15"/>
      <c r="M177" s="15"/>
    </row>
    <row r="178" spans="1:13" x14ac:dyDescent="0.25">
      <c r="A178" s="15"/>
      <c r="B178" s="15"/>
      <c r="C178" s="15"/>
      <c r="D178" s="17"/>
      <c r="E178" s="13" t="s">
        <v>128</v>
      </c>
      <c r="F178" s="18">
        <v>0</v>
      </c>
      <c r="G178" s="19">
        <v>79.19</v>
      </c>
      <c r="H178" s="19">
        <v>0</v>
      </c>
      <c r="I178" s="19">
        <v>1</v>
      </c>
      <c r="J178" s="20">
        <f t="shared" ref="J178:J184" si="2">OR(F178&lt;&gt;0,G178&lt;&gt;0,H178&lt;&gt;0,I178&lt;&gt;0)*(F178 + (F178 = 0))*(G178 + (G178 = 0))*(H178 + (H178 = 0))*(I178 + (I178 = 0))</f>
        <v>79.19</v>
      </c>
      <c r="K178" s="15"/>
      <c r="L178" s="15"/>
      <c r="M178" s="15"/>
    </row>
    <row r="179" spans="1:13" x14ac:dyDescent="0.25">
      <c r="A179" s="15"/>
      <c r="B179" s="15"/>
      <c r="C179" s="15"/>
      <c r="D179" s="17"/>
      <c r="E179" s="13" t="s">
        <v>129</v>
      </c>
      <c r="F179" s="18">
        <v>0</v>
      </c>
      <c r="G179" s="19">
        <v>104.07</v>
      </c>
      <c r="H179" s="19">
        <v>0</v>
      </c>
      <c r="I179" s="19">
        <v>1</v>
      </c>
      <c r="J179" s="20">
        <f t="shared" si="2"/>
        <v>104.07</v>
      </c>
      <c r="K179" s="15"/>
      <c r="L179" s="15"/>
      <c r="M179" s="15"/>
    </row>
    <row r="180" spans="1:13" x14ac:dyDescent="0.25">
      <c r="A180" s="15"/>
      <c r="B180" s="15"/>
      <c r="C180" s="15"/>
      <c r="D180" s="17"/>
      <c r="E180" s="13" t="s">
        <v>130</v>
      </c>
      <c r="F180" s="18">
        <v>3</v>
      </c>
      <c r="G180" s="19">
        <v>3.76</v>
      </c>
      <c r="H180" s="19">
        <v>0</v>
      </c>
      <c r="I180" s="19">
        <v>1</v>
      </c>
      <c r="J180" s="20">
        <f t="shared" si="2"/>
        <v>11.28</v>
      </c>
      <c r="K180" s="15"/>
      <c r="L180" s="15"/>
      <c r="M180" s="15"/>
    </row>
    <row r="181" spans="1:13" x14ac:dyDescent="0.25">
      <c r="A181" s="15"/>
      <c r="B181" s="15"/>
      <c r="C181" s="15"/>
      <c r="D181" s="17"/>
      <c r="E181" s="13" t="s">
        <v>18</v>
      </c>
      <c r="F181" s="18">
        <v>2</v>
      </c>
      <c r="G181" s="19">
        <v>4.5999999999999996</v>
      </c>
      <c r="H181" s="19">
        <v>0</v>
      </c>
      <c r="I181" s="19">
        <v>1</v>
      </c>
      <c r="J181" s="20">
        <f t="shared" si="2"/>
        <v>9.1999999999999993</v>
      </c>
      <c r="K181" s="15"/>
      <c r="L181" s="15"/>
      <c r="M181" s="15"/>
    </row>
    <row r="182" spans="1:13" x14ac:dyDescent="0.25">
      <c r="A182" s="15"/>
      <c r="B182" s="15"/>
      <c r="C182" s="15"/>
      <c r="D182" s="17"/>
      <c r="E182" s="13" t="s">
        <v>131</v>
      </c>
      <c r="F182" s="18">
        <v>5</v>
      </c>
      <c r="G182" s="19">
        <v>3.76</v>
      </c>
      <c r="H182" s="19">
        <v>0</v>
      </c>
      <c r="I182" s="19">
        <v>1</v>
      </c>
      <c r="J182" s="20">
        <f t="shared" si="2"/>
        <v>18.8</v>
      </c>
      <c r="K182" s="15"/>
      <c r="L182" s="15"/>
      <c r="M182" s="15"/>
    </row>
    <row r="183" spans="1:13" x14ac:dyDescent="0.25">
      <c r="A183" s="15"/>
      <c r="B183" s="15"/>
      <c r="C183" s="15"/>
      <c r="D183" s="17"/>
      <c r="E183" s="13" t="s">
        <v>132</v>
      </c>
      <c r="F183" s="18">
        <v>5</v>
      </c>
      <c r="G183" s="19">
        <v>2.2400000000000002</v>
      </c>
      <c r="H183" s="19">
        <v>0</v>
      </c>
      <c r="I183" s="19">
        <v>1</v>
      </c>
      <c r="J183" s="20">
        <f t="shared" si="2"/>
        <v>11.2</v>
      </c>
      <c r="K183" s="15"/>
      <c r="L183" s="15"/>
      <c r="M183" s="15"/>
    </row>
    <row r="184" spans="1:13" x14ac:dyDescent="0.25">
      <c r="A184" s="15"/>
      <c r="B184" s="15"/>
      <c r="C184" s="15"/>
      <c r="D184" s="17"/>
      <c r="E184" s="13" t="s">
        <v>133</v>
      </c>
      <c r="F184" s="18">
        <v>1</v>
      </c>
      <c r="G184" s="19">
        <v>2.2400000000000002</v>
      </c>
      <c r="H184" s="19">
        <v>0</v>
      </c>
      <c r="I184" s="19">
        <v>1</v>
      </c>
      <c r="J184" s="20">
        <f t="shared" si="2"/>
        <v>2.2400000000000002</v>
      </c>
      <c r="K184" s="15"/>
      <c r="L184" s="15"/>
      <c r="M184" s="15"/>
    </row>
    <row r="185" spans="1:13" x14ac:dyDescent="0.25">
      <c r="A185" s="15"/>
      <c r="B185" s="15"/>
      <c r="C185" s="15"/>
      <c r="D185" s="17"/>
      <c r="E185" s="15"/>
      <c r="F185" s="15"/>
      <c r="G185" s="15"/>
      <c r="H185" s="15"/>
      <c r="I185" s="15"/>
      <c r="J185" s="21" t="s">
        <v>183</v>
      </c>
      <c r="K185" s="12">
        <f>SUM(J178:J184)</f>
        <v>235.98</v>
      </c>
      <c r="L185" s="22">
        <v>0</v>
      </c>
      <c r="M185" s="12">
        <f>ROUND(L185*K185,2)</f>
        <v>0</v>
      </c>
    </row>
    <row r="186" spans="1:13" ht="0.95" customHeight="1" x14ac:dyDescent="0.25">
      <c r="A186" s="23"/>
      <c r="B186" s="23"/>
      <c r="C186" s="23"/>
      <c r="D186" s="24"/>
      <c r="E186" s="23"/>
      <c r="F186" s="23"/>
      <c r="G186" s="23"/>
      <c r="H186" s="23"/>
      <c r="I186" s="23"/>
      <c r="J186" s="23"/>
      <c r="K186" s="23"/>
      <c r="L186" s="23"/>
      <c r="M186" s="23"/>
    </row>
    <row r="187" spans="1:13" x14ac:dyDescent="0.25">
      <c r="A187" s="13" t="s">
        <v>184</v>
      </c>
      <c r="B187" s="13" t="s">
        <v>21</v>
      </c>
      <c r="C187" s="13" t="s">
        <v>39</v>
      </c>
      <c r="D187" s="14" t="s">
        <v>185</v>
      </c>
      <c r="E187" s="15"/>
      <c r="F187" s="15"/>
      <c r="G187" s="15"/>
      <c r="H187" s="15"/>
      <c r="I187" s="15"/>
      <c r="J187" s="15"/>
      <c r="K187" s="16">
        <f>K196</f>
        <v>235.98</v>
      </c>
      <c r="L187" s="16">
        <f>L196</f>
        <v>0</v>
      </c>
      <c r="M187" s="16">
        <f>M196</f>
        <v>0</v>
      </c>
    </row>
    <row r="188" spans="1:13" ht="123.75" x14ac:dyDescent="0.25">
      <c r="A188" s="15"/>
      <c r="B188" s="15"/>
      <c r="C188" s="15"/>
      <c r="D188" s="17" t="s">
        <v>186</v>
      </c>
      <c r="E188" s="15"/>
      <c r="F188" s="15"/>
      <c r="G188" s="15"/>
      <c r="H188" s="15"/>
      <c r="I188" s="15"/>
      <c r="J188" s="15"/>
      <c r="K188" s="15"/>
      <c r="L188" s="15"/>
      <c r="M188" s="15"/>
    </row>
    <row r="189" spans="1:13" x14ac:dyDescent="0.25">
      <c r="A189" s="15"/>
      <c r="B189" s="15"/>
      <c r="C189" s="15"/>
      <c r="D189" s="17"/>
      <c r="E189" s="13" t="s">
        <v>128</v>
      </c>
      <c r="F189" s="18">
        <v>0</v>
      </c>
      <c r="G189" s="19">
        <v>79.19</v>
      </c>
      <c r="H189" s="19">
        <v>0</v>
      </c>
      <c r="I189" s="19">
        <v>1</v>
      </c>
      <c r="J189" s="20">
        <f t="shared" ref="J189:J195" si="3">OR(F189&lt;&gt;0,G189&lt;&gt;0,H189&lt;&gt;0,I189&lt;&gt;0)*(F189 + (F189 = 0))*(G189 + (G189 = 0))*(H189 + (H189 = 0))*(I189 + (I189 = 0))</f>
        <v>79.19</v>
      </c>
      <c r="K189" s="15"/>
      <c r="L189" s="15"/>
      <c r="M189" s="15"/>
    </row>
    <row r="190" spans="1:13" x14ac:dyDescent="0.25">
      <c r="A190" s="15"/>
      <c r="B190" s="15"/>
      <c r="C190" s="15"/>
      <c r="D190" s="17"/>
      <c r="E190" s="13" t="s">
        <v>129</v>
      </c>
      <c r="F190" s="18">
        <v>0</v>
      </c>
      <c r="G190" s="19">
        <v>104.07</v>
      </c>
      <c r="H190" s="19">
        <v>0</v>
      </c>
      <c r="I190" s="19">
        <v>1</v>
      </c>
      <c r="J190" s="20">
        <f t="shared" si="3"/>
        <v>104.07</v>
      </c>
      <c r="K190" s="15"/>
      <c r="L190" s="15"/>
      <c r="M190" s="15"/>
    </row>
    <row r="191" spans="1:13" x14ac:dyDescent="0.25">
      <c r="A191" s="15"/>
      <c r="B191" s="15"/>
      <c r="C191" s="15"/>
      <c r="D191" s="17"/>
      <c r="E191" s="13" t="s">
        <v>130</v>
      </c>
      <c r="F191" s="18">
        <v>3</v>
      </c>
      <c r="G191" s="19">
        <v>3.76</v>
      </c>
      <c r="H191" s="19">
        <v>0</v>
      </c>
      <c r="I191" s="19">
        <v>1</v>
      </c>
      <c r="J191" s="20">
        <f t="shared" si="3"/>
        <v>11.28</v>
      </c>
      <c r="K191" s="15"/>
      <c r="L191" s="15"/>
      <c r="M191" s="15"/>
    </row>
    <row r="192" spans="1:13" x14ac:dyDescent="0.25">
      <c r="A192" s="15"/>
      <c r="B192" s="15"/>
      <c r="C192" s="15"/>
      <c r="D192" s="17"/>
      <c r="E192" s="13" t="s">
        <v>18</v>
      </c>
      <c r="F192" s="18">
        <v>2</v>
      </c>
      <c r="G192" s="19">
        <v>4.5999999999999996</v>
      </c>
      <c r="H192" s="19">
        <v>0</v>
      </c>
      <c r="I192" s="19">
        <v>1</v>
      </c>
      <c r="J192" s="20">
        <f t="shared" si="3"/>
        <v>9.1999999999999993</v>
      </c>
      <c r="K192" s="15"/>
      <c r="L192" s="15"/>
      <c r="M192" s="15"/>
    </row>
    <row r="193" spans="1:13" x14ac:dyDescent="0.25">
      <c r="A193" s="15"/>
      <c r="B193" s="15"/>
      <c r="C193" s="15"/>
      <c r="D193" s="17"/>
      <c r="E193" s="13" t="s">
        <v>131</v>
      </c>
      <c r="F193" s="18">
        <v>5</v>
      </c>
      <c r="G193" s="19">
        <v>3.76</v>
      </c>
      <c r="H193" s="19">
        <v>0</v>
      </c>
      <c r="I193" s="19">
        <v>1</v>
      </c>
      <c r="J193" s="20">
        <f t="shared" si="3"/>
        <v>18.8</v>
      </c>
      <c r="K193" s="15"/>
      <c r="L193" s="15"/>
      <c r="M193" s="15"/>
    </row>
    <row r="194" spans="1:13" x14ac:dyDescent="0.25">
      <c r="A194" s="15"/>
      <c r="B194" s="15"/>
      <c r="C194" s="15"/>
      <c r="D194" s="17"/>
      <c r="E194" s="13" t="s">
        <v>132</v>
      </c>
      <c r="F194" s="18">
        <v>5</v>
      </c>
      <c r="G194" s="19">
        <v>2.2400000000000002</v>
      </c>
      <c r="H194" s="19">
        <v>0</v>
      </c>
      <c r="I194" s="19">
        <v>1</v>
      </c>
      <c r="J194" s="20">
        <f t="shared" si="3"/>
        <v>11.2</v>
      </c>
      <c r="K194" s="15"/>
      <c r="L194" s="15"/>
      <c r="M194" s="15"/>
    </row>
    <row r="195" spans="1:13" x14ac:dyDescent="0.25">
      <c r="A195" s="15"/>
      <c r="B195" s="15"/>
      <c r="C195" s="15"/>
      <c r="D195" s="17"/>
      <c r="E195" s="13" t="s">
        <v>133</v>
      </c>
      <c r="F195" s="18">
        <v>1</v>
      </c>
      <c r="G195" s="19">
        <v>2.2400000000000002</v>
      </c>
      <c r="H195" s="19">
        <v>0</v>
      </c>
      <c r="I195" s="19">
        <v>1</v>
      </c>
      <c r="J195" s="20">
        <f t="shared" si="3"/>
        <v>2.2400000000000002</v>
      </c>
      <c r="K195" s="15"/>
      <c r="L195" s="15"/>
      <c r="M195" s="15"/>
    </row>
    <row r="196" spans="1:13" x14ac:dyDescent="0.25">
      <c r="A196" s="15"/>
      <c r="B196" s="15"/>
      <c r="C196" s="15"/>
      <c r="D196" s="17"/>
      <c r="E196" s="15"/>
      <c r="F196" s="15"/>
      <c r="G196" s="15"/>
      <c r="H196" s="15"/>
      <c r="I196" s="15"/>
      <c r="J196" s="21" t="s">
        <v>187</v>
      </c>
      <c r="K196" s="12">
        <f>SUM(J189:J195)</f>
        <v>235.98</v>
      </c>
      <c r="L196" s="22">
        <v>0</v>
      </c>
      <c r="M196" s="12">
        <f>ROUND(L196*K196,2)</f>
        <v>0</v>
      </c>
    </row>
    <row r="197" spans="1:13" ht="0.95" customHeight="1" x14ac:dyDescent="0.25">
      <c r="A197" s="23"/>
      <c r="B197" s="23"/>
      <c r="C197" s="23"/>
      <c r="D197" s="24"/>
      <c r="E197" s="23"/>
      <c r="F197" s="23"/>
      <c r="G197" s="23"/>
      <c r="H197" s="23"/>
      <c r="I197" s="23"/>
      <c r="J197" s="23"/>
      <c r="K197" s="23"/>
      <c r="L197" s="23"/>
      <c r="M197" s="23"/>
    </row>
    <row r="198" spans="1:13" ht="22.5" x14ac:dyDescent="0.25">
      <c r="A198" s="13" t="s">
        <v>188</v>
      </c>
      <c r="B198" s="13" t="s">
        <v>21</v>
      </c>
      <c r="C198" s="13" t="s">
        <v>39</v>
      </c>
      <c r="D198" s="14" t="s">
        <v>189</v>
      </c>
      <c r="E198" s="15"/>
      <c r="F198" s="15"/>
      <c r="G198" s="15"/>
      <c r="H198" s="15"/>
      <c r="I198" s="15"/>
      <c r="J198" s="15"/>
      <c r="K198" s="16">
        <f>K207</f>
        <v>386.65</v>
      </c>
      <c r="L198" s="16">
        <f>L207</f>
        <v>0</v>
      </c>
      <c r="M198" s="16">
        <f>M207</f>
        <v>0</v>
      </c>
    </row>
    <row r="199" spans="1:13" ht="281.25" x14ac:dyDescent="0.25">
      <c r="A199" s="15"/>
      <c r="B199" s="15"/>
      <c r="C199" s="15"/>
      <c r="D199" s="17" t="s">
        <v>190</v>
      </c>
      <c r="E199" s="15"/>
      <c r="F199" s="15"/>
      <c r="G199" s="15"/>
      <c r="H199" s="15"/>
      <c r="I199" s="15"/>
      <c r="J199" s="15"/>
      <c r="K199" s="15"/>
      <c r="L199" s="15"/>
      <c r="M199" s="15"/>
    </row>
    <row r="200" spans="1:13" x14ac:dyDescent="0.25">
      <c r="A200" s="15"/>
      <c r="B200" s="15"/>
      <c r="C200" s="15"/>
      <c r="D200" s="17"/>
      <c r="E200" s="13" t="s">
        <v>163</v>
      </c>
      <c r="F200" s="18">
        <v>0</v>
      </c>
      <c r="G200" s="19">
        <v>0</v>
      </c>
      <c r="H200" s="19">
        <v>0</v>
      </c>
      <c r="I200" s="19">
        <v>0</v>
      </c>
      <c r="J200" s="19">
        <v>49.31</v>
      </c>
      <c r="K200" s="13" t="s">
        <v>164</v>
      </c>
      <c r="L200" s="15"/>
      <c r="M200" s="15"/>
    </row>
    <row r="201" spans="1:13" x14ac:dyDescent="0.25">
      <c r="A201" s="15"/>
      <c r="B201" s="15"/>
      <c r="C201" s="15"/>
      <c r="D201" s="17"/>
      <c r="E201" s="13" t="s">
        <v>165</v>
      </c>
      <c r="F201" s="18">
        <v>0</v>
      </c>
      <c r="G201" s="19">
        <v>0</v>
      </c>
      <c r="H201" s="19">
        <v>0</v>
      </c>
      <c r="I201" s="19">
        <v>0</v>
      </c>
      <c r="J201" s="19">
        <v>117.36</v>
      </c>
      <c r="K201" s="13" t="s">
        <v>166</v>
      </c>
      <c r="L201" s="15"/>
      <c r="M201" s="15"/>
    </row>
    <row r="202" spans="1:13" x14ac:dyDescent="0.25">
      <c r="A202" s="15"/>
      <c r="B202" s="15"/>
      <c r="C202" s="15"/>
      <c r="D202" s="17"/>
      <c r="E202" s="13" t="s">
        <v>147</v>
      </c>
      <c r="F202" s="18">
        <v>0</v>
      </c>
      <c r="G202" s="19">
        <v>0</v>
      </c>
      <c r="H202" s="19">
        <v>0</v>
      </c>
      <c r="I202" s="19">
        <v>0</v>
      </c>
      <c r="J202" s="19">
        <v>151</v>
      </c>
      <c r="K202" s="13" t="s">
        <v>167</v>
      </c>
      <c r="L202" s="15"/>
      <c r="M202" s="15"/>
    </row>
    <row r="203" spans="1:13" x14ac:dyDescent="0.25">
      <c r="A203" s="15"/>
      <c r="B203" s="15"/>
      <c r="C203" s="15"/>
      <c r="D203" s="17"/>
      <c r="E203" s="13" t="s">
        <v>168</v>
      </c>
      <c r="F203" s="18">
        <v>0</v>
      </c>
      <c r="G203" s="19">
        <v>48.16</v>
      </c>
      <c r="H203" s="19">
        <v>0</v>
      </c>
      <c r="I203" s="19">
        <v>0.2</v>
      </c>
      <c r="J203" s="20">
        <f>OR(F203&lt;&gt;0,G203&lt;&gt;0,H203&lt;&gt;0,I203&lt;&gt;0)*(F203 + (F203 = 0))*(G203 + (G203 = 0))*(H203 + (H203 = 0))*(I203 + (I203 = 0))</f>
        <v>9.6319999999999997</v>
      </c>
      <c r="K203" s="15"/>
      <c r="L203" s="15"/>
      <c r="M203" s="15"/>
    </row>
    <row r="204" spans="1:13" x14ac:dyDescent="0.25">
      <c r="A204" s="15"/>
      <c r="B204" s="15"/>
      <c r="C204" s="15"/>
      <c r="D204" s="17"/>
      <c r="E204" s="13" t="s">
        <v>169</v>
      </c>
      <c r="F204" s="18">
        <v>0</v>
      </c>
      <c r="G204" s="19">
        <v>66.3</v>
      </c>
      <c r="H204" s="19">
        <v>0</v>
      </c>
      <c r="I204" s="19">
        <v>0.2</v>
      </c>
      <c r="J204" s="20">
        <f>OR(F204&lt;&gt;0,G204&lt;&gt;0,H204&lt;&gt;0,I204&lt;&gt;0)*(F204 + (F204 = 0))*(G204 + (G204 = 0))*(H204 + (H204 = 0))*(I204 + (I204 = 0))</f>
        <v>13.26</v>
      </c>
      <c r="K204" s="15"/>
      <c r="L204" s="15"/>
      <c r="M204" s="15"/>
    </row>
    <row r="205" spans="1:13" x14ac:dyDescent="0.25">
      <c r="A205" s="15"/>
      <c r="B205" s="15"/>
      <c r="C205" s="15"/>
      <c r="D205" s="17"/>
      <c r="E205" s="13" t="s">
        <v>170</v>
      </c>
      <c r="F205" s="18">
        <v>0</v>
      </c>
      <c r="G205" s="19">
        <v>50.15</v>
      </c>
      <c r="H205" s="19">
        <v>0</v>
      </c>
      <c r="I205" s="19">
        <v>0.2</v>
      </c>
      <c r="J205" s="20">
        <f>OR(F205&lt;&gt;0,G205&lt;&gt;0,H205&lt;&gt;0,I205&lt;&gt;0)*(F205 + (F205 = 0))*(G205 + (G205 = 0))*(H205 + (H205 = 0))*(I205 + (I205 = 0))</f>
        <v>10.029999999999999</v>
      </c>
      <c r="K205" s="15"/>
      <c r="L205" s="15"/>
      <c r="M205" s="15"/>
    </row>
    <row r="206" spans="1:13" x14ac:dyDescent="0.25">
      <c r="A206" s="15"/>
      <c r="B206" s="15"/>
      <c r="C206" s="15"/>
      <c r="D206" s="17"/>
      <c r="E206" s="13" t="s">
        <v>171</v>
      </c>
      <c r="F206" s="18">
        <v>0</v>
      </c>
      <c r="G206" s="19">
        <v>0</v>
      </c>
      <c r="H206" s="19">
        <v>0</v>
      </c>
      <c r="I206" s="19">
        <v>0</v>
      </c>
      <c r="J206" s="19">
        <v>36.06</v>
      </c>
      <c r="K206" s="13" t="s">
        <v>172</v>
      </c>
      <c r="L206" s="15"/>
      <c r="M206" s="15"/>
    </row>
    <row r="207" spans="1:13" x14ac:dyDescent="0.25">
      <c r="A207" s="15"/>
      <c r="B207" s="15"/>
      <c r="C207" s="15"/>
      <c r="D207" s="17"/>
      <c r="E207" s="15"/>
      <c r="F207" s="15"/>
      <c r="G207" s="15"/>
      <c r="H207" s="15"/>
      <c r="I207" s="15"/>
      <c r="J207" s="21" t="s">
        <v>191</v>
      </c>
      <c r="K207" s="12">
        <f>SUM(J200:J206)</f>
        <v>386.65</v>
      </c>
      <c r="L207" s="22">
        <v>0</v>
      </c>
      <c r="M207" s="12">
        <f>ROUND(L207*K207,2)</f>
        <v>0</v>
      </c>
    </row>
    <row r="208" spans="1:13" ht="0.95" customHeight="1" x14ac:dyDescent="0.25">
      <c r="A208" s="23"/>
      <c r="B208" s="23"/>
      <c r="C208" s="23"/>
      <c r="D208" s="24"/>
      <c r="E208" s="23"/>
      <c r="F208" s="23"/>
      <c r="G208" s="23"/>
      <c r="H208" s="23"/>
      <c r="I208" s="23"/>
      <c r="J208" s="23"/>
      <c r="K208" s="23"/>
      <c r="L208" s="23"/>
      <c r="M208" s="23"/>
    </row>
    <row r="209" spans="1:13" x14ac:dyDescent="0.25">
      <c r="A209" s="15"/>
      <c r="B209" s="15"/>
      <c r="C209" s="15"/>
      <c r="D209" s="17"/>
      <c r="E209" s="15"/>
      <c r="F209" s="15"/>
      <c r="G209" s="15"/>
      <c r="H209" s="15"/>
      <c r="I209" s="15"/>
      <c r="J209" s="21" t="s">
        <v>192</v>
      </c>
      <c r="K209" s="25">
        <v>1</v>
      </c>
      <c r="L209" s="12">
        <f>M156+M167+M176+M187+M198</f>
        <v>0</v>
      </c>
      <c r="M209" s="12">
        <f>ROUND(L209*K209,2)</f>
        <v>0</v>
      </c>
    </row>
    <row r="210" spans="1:13" ht="0.95" customHeight="1" x14ac:dyDescent="0.25">
      <c r="A210" s="23"/>
      <c r="B210" s="23"/>
      <c r="C210" s="23"/>
      <c r="D210" s="24"/>
      <c r="E210" s="23"/>
      <c r="F210" s="23"/>
      <c r="G210" s="23"/>
      <c r="H210" s="23"/>
      <c r="I210" s="23"/>
      <c r="J210" s="23"/>
      <c r="K210" s="23"/>
      <c r="L210" s="23"/>
      <c r="M210" s="23"/>
    </row>
    <row r="211" spans="1:13" x14ac:dyDescent="0.25">
      <c r="A211" s="8" t="s">
        <v>193</v>
      </c>
      <c r="B211" s="8" t="s">
        <v>17</v>
      </c>
      <c r="C211" s="8" t="s">
        <v>18</v>
      </c>
      <c r="D211" s="9" t="s">
        <v>194</v>
      </c>
      <c r="E211" s="10"/>
      <c r="F211" s="10"/>
      <c r="G211" s="10"/>
      <c r="H211" s="10"/>
      <c r="I211" s="10"/>
      <c r="J211" s="10"/>
      <c r="K211" s="11">
        <f>K234</f>
        <v>1</v>
      </c>
      <c r="L211" s="12">
        <f>L234</f>
        <v>0</v>
      </c>
      <c r="M211" s="12">
        <f>M234</f>
        <v>0</v>
      </c>
    </row>
    <row r="212" spans="1:13" x14ac:dyDescent="0.25">
      <c r="A212" s="13" t="s">
        <v>195</v>
      </c>
      <c r="B212" s="13" t="s">
        <v>21</v>
      </c>
      <c r="C212" s="13" t="s">
        <v>39</v>
      </c>
      <c r="D212" s="14" t="s">
        <v>196</v>
      </c>
      <c r="E212" s="15"/>
      <c r="F212" s="15"/>
      <c r="G212" s="15"/>
      <c r="H212" s="15"/>
      <c r="I212" s="15"/>
      <c r="J212" s="15"/>
      <c r="K212" s="16">
        <f>K218</f>
        <v>18.690000000000001</v>
      </c>
      <c r="L212" s="16">
        <f>L218</f>
        <v>0</v>
      </c>
      <c r="M212" s="16">
        <f>M218</f>
        <v>0</v>
      </c>
    </row>
    <row r="213" spans="1:13" ht="135" x14ac:dyDescent="0.25">
      <c r="A213" s="15"/>
      <c r="B213" s="15"/>
      <c r="C213" s="15"/>
      <c r="D213" s="17" t="s">
        <v>197</v>
      </c>
      <c r="E213" s="15"/>
      <c r="F213" s="15"/>
      <c r="G213" s="15"/>
      <c r="H213" s="15"/>
      <c r="I213" s="15"/>
      <c r="J213" s="15"/>
      <c r="K213" s="15"/>
      <c r="L213" s="15"/>
      <c r="M213" s="15"/>
    </row>
    <row r="214" spans="1:13" x14ac:dyDescent="0.25">
      <c r="A214" s="15"/>
      <c r="B214" s="15"/>
      <c r="C214" s="15"/>
      <c r="D214" s="17"/>
      <c r="E214" s="13" t="s">
        <v>71</v>
      </c>
      <c r="F214" s="18">
        <v>5</v>
      </c>
      <c r="G214" s="19">
        <v>0.7</v>
      </c>
      <c r="H214" s="19">
        <v>0.7</v>
      </c>
      <c r="I214" s="19">
        <v>0</v>
      </c>
      <c r="J214" s="20">
        <f>OR(F214&lt;&gt;0,G214&lt;&gt;0,H214&lt;&gt;0,I214&lt;&gt;0)*(F214 + (F214 = 0))*(G214 + (G214 = 0))*(H214 + (H214 = 0))*(I214 + (I214 = 0))</f>
        <v>2.4500000000000002</v>
      </c>
      <c r="K214" s="15"/>
      <c r="L214" s="15"/>
      <c r="M214" s="15"/>
    </row>
    <row r="215" spans="1:13" x14ac:dyDescent="0.25">
      <c r="A215" s="15"/>
      <c r="B215" s="15"/>
      <c r="C215" s="15"/>
      <c r="D215" s="17"/>
      <c r="E215" s="13" t="s">
        <v>72</v>
      </c>
      <c r="F215" s="18">
        <v>10</v>
      </c>
      <c r="G215" s="19">
        <v>0.7</v>
      </c>
      <c r="H215" s="19">
        <v>0.7</v>
      </c>
      <c r="I215" s="19">
        <v>0</v>
      </c>
      <c r="J215" s="20">
        <f>OR(F215&lt;&gt;0,G215&lt;&gt;0,H215&lt;&gt;0,I215&lt;&gt;0)*(F215 + (F215 = 0))*(G215 + (G215 = 0))*(H215 + (H215 = 0))*(I215 + (I215 = 0))</f>
        <v>4.9000000000000004</v>
      </c>
      <c r="K215" s="15"/>
      <c r="L215" s="15"/>
      <c r="M215" s="15"/>
    </row>
    <row r="216" spans="1:13" x14ac:dyDescent="0.25">
      <c r="A216" s="15"/>
      <c r="B216" s="15"/>
      <c r="C216" s="15"/>
      <c r="D216" s="17"/>
      <c r="E216" s="13" t="s">
        <v>73</v>
      </c>
      <c r="F216" s="18">
        <v>6</v>
      </c>
      <c r="G216" s="19">
        <v>0.7</v>
      </c>
      <c r="H216" s="19">
        <v>0.7</v>
      </c>
      <c r="I216" s="19">
        <v>0</v>
      </c>
      <c r="J216" s="20">
        <f>OR(F216&lt;&gt;0,G216&lt;&gt;0,H216&lt;&gt;0,I216&lt;&gt;0)*(F216 + (F216 = 0))*(G216 + (G216 = 0))*(H216 + (H216 = 0))*(I216 + (I216 = 0))</f>
        <v>2.94</v>
      </c>
      <c r="K216" s="15"/>
      <c r="L216" s="15"/>
      <c r="M216" s="15"/>
    </row>
    <row r="217" spans="1:13" x14ac:dyDescent="0.25">
      <c r="A217" s="15"/>
      <c r="B217" s="15"/>
      <c r="C217" s="15"/>
      <c r="D217" s="17"/>
      <c r="E217" s="13" t="s">
        <v>74</v>
      </c>
      <c r="F217" s="18">
        <v>1</v>
      </c>
      <c r="G217" s="19">
        <v>12</v>
      </c>
      <c r="H217" s="19">
        <v>0.7</v>
      </c>
      <c r="I217" s="19">
        <v>0</v>
      </c>
      <c r="J217" s="20">
        <f>OR(F217&lt;&gt;0,G217&lt;&gt;0,H217&lt;&gt;0,I217&lt;&gt;0)*(F217 + (F217 = 0))*(G217 + (G217 = 0))*(H217 + (H217 = 0))*(I217 + (I217 = 0))</f>
        <v>8.4</v>
      </c>
      <c r="K217" s="15"/>
      <c r="L217" s="15"/>
      <c r="M217" s="15"/>
    </row>
    <row r="218" spans="1:13" x14ac:dyDescent="0.25">
      <c r="A218" s="15"/>
      <c r="B218" s="15"/>
      <c r="C218" s="15"/>
      <c r="D218" s="17"/>
      <c r="E218" s="15"/>
      <c r="F218" s="15"/>
      <c r="G218" s="15"/>
      <c r="H218" s="15"/>
      <c r="I218" s="15"/>
      <c r="J218" s="21" t="s">
        <v>198</v>
      </c>
      <c r="K218" s="12">
        <f>SUM(J214:J217)</f>
        <v>18.690000000000001</v>
      </c>
      <c r="L218" s="22">
        <v>0</v>
      </c>
      <c r="M218" s="12">
        <f>ROUND(L218*K218,2)</f>
        <v>0</v>
      </c>
    </row>
    <row r="219" spans="1:13" ht="0.95" customHeight="1" x14ac:dyDescent="0.25">
      <c r="A219" s="23"/>
      <c r="B219" s="23"/>
      <c r="C219" s="23"/>
      <c r="D219" s="24"/>
      <c r="E219" s="23"/>
      <c r="F219" s="23"/>
      <c r="G219" s="23"/>
      <c r="H219" s="23"/>
      <c r="I219" s="23"/>
      <c r="J219" s="23"/>
      <c r="K219" s="23"/>
      <c r="L219" s="23"/>
      <c r="M219" s="23"/>
    </row>
    <row r="220" spans="1:13" ht="22.5" x14ac:dyDescent="0.25">
      <c r="A220" s="13" t="s">
        <v>199</v>
      </c>
      <c r="B220" s="13" t="s">
        <v>21</v>
      </c>
      <c r="C220" s="13" t="s">
        <v>39</v>
      </c>
      <c r="D220" s="14" t="s">
        <v>200</v>
      </c>
      <c r="E220" s="15"/>
      <c r="F220" s="15"/>
      <c r="G220" s="15"/>
      <c r="H220" s="15"/>
      <c r="I220" s="15"/>
      <c r="J220" s="15"/>
      <c r="K220" s="16">
        <f>K232</f>
        <v>473.49</v>
      </c>
      <c r="L220" s="16">
        <f>L232</f>
        <v>0</v>
      </c>
      <c r="M220" s="16">
        <f>M232</f>
        <v>0</v>
      </c>
    </row>
    <row r="221" spans="1:13" ht="112.5" x14ac:dyDescent="0.25">
      <c r="A221" s="15"/>
      <c r="B221" s="15"/>
      <c r="C221" s="15"/>
      <c r="D221" s="17" t="s">
        <v>201</v>
      </c>
      <c r="E221" s="15"/>
      <c r="F221" s="15"/>
      <c r="G221" s="15"/>
      <c r="H221" s="15"/>
      <c r="I221" s="15"/>
      <c r="J221" s="15"/>
      <c r="K221" s="15"/>
      <c r="L221" s="15"/>
      <c r="M221" s="15"/>
    </row>
    <row r="222" spans="1:13" x14ac:dyDescent="0.25">
      <c r="A222" s="15"/>
      <c r="B222" s="15"/>
      <c r="C222" s="15"/>
      <c r="D222" s="17"/>
      <c r="E222" s="13" t="s">
        <v>202</v>
      </c>
      <c r="F222" s="18">
        <v>0</v>
      </c>
      <c r="G222" s="19">
        <v>18</v>
      </c>
      <c r="H222" s="19">
        <v>0</v>
      </c>
      <c r="I222" s="19">
        <v>1.75</v>
      </c>
      <c r="J222" s="20">
        <f>OR(F222&lt;&gt;0,G222&lt;&gt;0,H222&lt;&gt;0,I222&lt;&gt;0)*(F222 + (F222 = 0))*(G222 + (G222 = 0))*(H222 + (H222 = 0))*(I222 + (I222 = 0))</f>
        <v>31.5</v>
      </c>
      <c r="K222" s="15"/>
      <c r="L222" s="15"/>
      <c r="M222" s="15"/>
    </row>
    <row r="223" spans="1:13" x14ac:dyDescent="0.25">
      <c r="A223" s="15"/>
      <c r="B223" s="15"/>
      <c r="C223" s="15"/>
      <c r="D223" s="17"/>
      <c r="E223" s="13" t="s">
        <v>18</v>
      </c>
      <c r="F223" s="18">
        <v>0</v>
      </c>
      <c r="G223" s="19">
        <v>21.16</v>
      </c>
      <c r="H223" s="19">
        <v>0</v>
      </c>
      <c r="I223" s="19">
        <v>0.5</v>
      </c>
      <c r="J223" s="20">
        <f>OR(F223&lt;&gt;0,G223&lt;&gt;0,H223&lt;&gt;0,I223&lt;&gt;0)*(F223 + (F223 = 0))*(G223 + (G223 = 0))*(H223 + (H223 = 0))*(I223 + (I223 = 0))</f>
        <v>10.58</v>
      </c>
      <c r="K223" s="15"/>
      <c r="L223" s="15"/>
      <c r="M223" s="15"/>
    </row>
    <row r="224" spans="1:13" x14ac:dyDescent="0.25">
      <c r="A224" s="15"/>
      <c r="B224" s="15"/>
      <c r="C224" s="15"/>
      <c r="D224" s="17"/>
      <c r="E224" s="13" t="s">
        <v>203</v>
      </c>
      <c r="F224" s="18">
        <v>0</v>
      </c>
      <c r="G224" s="19">
        <v>0</v>
      </c>
      <c r="H224" s="19">
        <v>0</v>
      </c>
      <c r="I224" s="19">
        <v>0</v>
      </c>
      <c r="J224" s="19">
        <v>147.32</v>
      </c>
      <c r="K224" s="13" t="s">
        <v>204</v>
      </c>
      <c r="L224" s="15"/>
      <c r="M224" s="15"/>
    </row>
    <row r="225" spans="1:13" x14ac:dyDescent="0.25">
      <c r="A225" s="15"/>
      <c r="B225" s="15"/>
      <c r="C225" s="15"/>
      <c r="D225" s="17"/>
      <c r="E225" s="13" t="s">
        <v>18</v>
      </c>
      <c r="F225" s="18">
        <v>0</v>
      </c>
      <c r="G225" s="19">
        <v>0</v>
      </c>
      <c r="H225" s="19">
        <v>0</v>
      </c>
      <c r="I225" s="19">
        <v>0</v>
      </c>
      <c r="J225" s="19">
        <v>48.82</v>
      </c>
      <c r="K225" s="13" t="s">
        <v>205</v>
      </c>
      <c r="L225" s="15"/>
      <c r="M225" s="15"/>
    </row>
    <row r="226" spans="1:13" x14ac:dyDescent="0.25">
      <c r="A226" s="15"/>
      <c r="B226" s="15"/>
      <c r="C226" s="15"/>
      <c r="D226" s="17"/>
      <c r="E226" s="13" t="s">
        <v>18</v>
      </c>
      <c r="F226" s="18">
        <v>0</v>
      </c>
      <c r="G226" s="19">
        <v>0</v>
      </c>
      <c r="H226" s="19">
        <v>0</v>
      </c>
      <c r="I226" s="19">
        <v>0</v>
      </c>
      <c r="J226" s="19">
        <v>20.97</v>
      </c>
      <c r="K226" s="13" t="s">
        <v>206</v>
      </c>
      <c r="L226" s="15"/>
      <c r="M226" s="15"/>
    </row>
    <row r="227" spans="1:13" x14ac:dyDescent="0.25">
      <c r="A227" s="15"/>
      <c r="B227" s="15"/>
      <c r="C227" s="15"/>
      <c r="D227" s="17"/>
      <c r="E227" s="13" t="s">
        <v>18</v>
      </c>
      <c r="F227" s="18">
        <v>0</v>
      </c>
      <c r="G227" s="19">
        <v>0</v>
      </c>
      <c r="H227" s="19">
        <v>0</v>
      </c>
      <c r="I227" s="19">
        <v>0</v>
      </c>
      <c r="J227" s="19">
        <v>45.65</v>
      </c>
      <c r="K227" s="13" t="s">
        <v>207</v>
      </c>
      <c r="L227" s="15"/>
      <c r="M227" s="15"/>
    </row>
    <row r="228" spans="1:13" x14ac:dyDescent="0.25">
      <c r="A228" s="15"/>
      <c r="B228" s="15"/>
      <c r="C228" s="15"/>
      <c r="D228" s="17"/>
      <c r="E228" s="13" t="s">
        <v>208</v>
      </c>
      <c r="F228" s="18">
        <v>0</v>
      </c>
      <c r="G228" s="19">
        <v>0</v>
      </c>
      <c r="H228" s="19">
        <v>0</v>
      </c>
      <c r="I228" s="19">
        <v>0</v>
      </c>
      <c r="J228" s="19">
        <v>113</v>
      </c>
      <c r="K228" s="13" t="s">
        <v>209</v>
      </c>
      <c r="L228" s="15"/>
      <c r="M228" s="15"/>
    </row>
    <row r="229" spans="1:13" x14ac:dyDescent="0.25">
      <c r="A229" s="15"/>
      <c r="B229" s="15"/>
      <c r="C229" s="15"/>
      <c r="D229" s="17"/>
      <c r="E229" s="13" t="s">
        <v>18</v>
      </c>
      <c r="F229" s="18">
        <v>0</v>
      </c>
      <c r="G229" s="19">
        <v>0</v>
      </c>
      <c r="H229" s="19">
        <v>0</v>
      </c>
      <c r="I229" s="19">
        <v>0</v>
      </c>
      <c r="J229" s="19">
        <v>12.76</v>
      </c>
      <c r="K229" s="13" t="s">
        <v>210</v>
      </c>
      <c r="L229" s="15"/>
      <c r="M229" s="15"/>
    </row>
    <row r="230" spans="1:13" x14ac:dyDescent="0.25">
      <c r="A230" s="15"/>
      <c r="B230" s="15"/>
      <c r="C230" s="15"/>
      <c r="D230" s="17"/>
      <c r="E230" s="13" t="s">
        <v>18</v>
      </c>
      <c r="F230" s="18">
        <v>0</v>
      </c>
      <c r="G230" s="19">
        <v>0</v>
      </c>
      <c r="H230" s="19">
        <v>0</v>
      </c>
      <c r="I230" s="19">
        <v>0</v>
      </c>
      <c r="J230" s="19">
        <v>12.85</v>
      </c>
      <c r="K230" s="13" t="s">
        <v>211</v>
      </c>
      <c r="L230" s="15"/>
      <c r="M230" s="15"/>
    </row>
    <row r="231" spans="1:13" x14ac:dyDescent="0.25">
      <c r="A231" s="15"/>
      <c r="B231" s="15"/>
      <c r="C231" s="15"/>
      <c r="D231" s="17"/>
      <c r="E231" s="13" t="s">
        <v>18</v>
      </c>
      <c r="F231" s="18">
        <v>0</v>
      </c>
      <c r="G231" s="19">
        <v>0</v>
      </c>
      <c r="H231" s="19">
        <v>0</v>
      </c>
      <c r="I231" s="19">
        <v>0</v>
      </c>
      <c r="J231" s="19">
        <v>30.04</v>
      </c>
      <c r="K231" s="13" t="s">
        <v>212</v>
      </c>
      <c r="L231" s="15"/>
      <c r="M231" s="15"/>
    </row>
    <row r="232" spans="1:13" x14ac:dyDescent="0.25">
      <c r="A232" s="15"/>
      <c r="B232" s="15"/>
      <c r="C232" s="15"/>
      <c r="D232" s="17"/>
      <c r="E232" s="15"/>
      <c r="F232" s="15"/>
      <c r="G232" s="15"/>
      <c r="H232" s="15"/>
      <c r="I232" s="15"/>
      <c r="J232" s="21" t="s">
        <v>213</v>
      </c>
      <c r="K232" s="12">
        <f>SUM(J222:J231)</f>
        <v>473.49</v>
      </c>
      <c r="L232" s="22">
        <v>0</v>
      </c>
      <c r="M232" s="12">
        <f>ROUND(L232*K232,2)</f>
        <v>0</v>
      </c>
    </row>
    <row r="233" spans="1:13" ht="0.95" customHeight="1" x14ac:dyDescent="0.25">
      <c r="A233" s="23"/>
      <c r="B233" s="23"/>
      <c r="C233" s="23"/>
      <c r="D233" s="24"/>
      <c r="E233" s="23"/>
      <c r="F233" s="23"/>
      <c r="G233" s="23"/>
      <c r="H233" s="23"/>
      <c r="I233" s="23"/>
      <c r="J233" s="23"/>
      <c r="K233" s="23"/>
      <c r="L233" s="23"/>
      <c r="M233" s="23"/>
    </row>
    <row r="234" spans="1:13" x14ac:dyDescent="0.25">
      <c r="A234" s="15"/>
      <c r="B234" s="15"/>
      <c r="C234" s="15"/>
      <c r="D234" s="17"/>
      <c r="E234" s="15"/>
      <c r="F234" s="15"/>
      <c r="G234" s="15"/>
      <c r="H234" s="15"/>
      <c r="I234" s="15"/>
      <c r="J234" s="21" t="s">
        <v>214</v>
      </c>
      <c r="K234" s="25">
        <v>1</v>
      </c>
      <c r="L234" s="12">
        <f>M212+M220</f>
        <v>0</v>
      </c>
      <c r="M234" s="12">
        <f>ROUND(L234*K234,2)</f>
        <v>0</v>
      </c>
    </row>
    <row r="235" spans="1:13" ht="0.95" customHeight="1" x14ac:dyDescent="0.25">
      <c r="A235" s="23"/>
      <c r="B235" s="23"/>
      <c r="C235" s="23"/>
      <c r="D235" s="24"/>
      <c r="E235" s="23"/>
      <c r="F235" s="23"/>
      <c r="G235" s="23"/>
      <c r="H235" s="23"/>
      <c r="I235" s="23"/>
      <c r="J235" s="23"/>
      <c r="K235" s="23"/>
      <c r="L235" s="23"/>
      <c r="M235" s="23"/>
    </row>
    <row r="236" spans="1:13" x14ac:dyDescent="0.25">
      <c r="A236" s="8" t="s">
        <v>215</v>
      </c>
      <c r="B236" s="8" t="s">
        <v>17</v>
      </c>
      <c r="C236" s="8" t="s">
        <v>18</v>
      </c>
      <c r="D236" s="9" t="s">
        <v>216</v>
      </c>
      <c r="E236" s="10"/>
      <c r="F236" s="10"/>
      <c r="G236" s="10"/>
      <c r="H236" s="10"/>
      <c r="I236" s="10"/>
      <c r="J236" s="10"/>
      <c r="K236" s="11">
        <f>K249</f>
        <v>1</v>
      </c>
      <c r="L236" s="12">
        <f>L249</f>
        <v>0</v>
      </c>
      <c r="M236" s="12">
        <f>M249</f>
        <v>0</v>
      </c>
    </row>
    <row r="237" spans="1:13" x14ac:dyDescent="0.25">
      <c r="A237" s="13" t="s">
        <v>217</v>
      </c>
      <c r="B237" s="13" t="s">
        <v>21</v>
      </c>
      <c r="C237" s="13" t="s">
        <v>30</v>
      </c>
      <c r="D237" s="14" t="s">
        <v>218</v>
      </c>
      <c r="E237" s="15"/>
      <c r="F237" s="15"/>
      <c r="G237" s="15"/>
      <c r="H237" s="15"/>
      <c r="I237" s="15"/>
      <c r="J237" s="15"/>
      <c r="K237" s="16">
        <f>K241</f>
        <v>103.81</v>
      </c>
      <c r="L237" s="16">
        <f>L241</f>
        <v>0</v>
      </c>
      <c r="M237" s="16">
        <f>M241</f>
        <v>0</v>
      </c>
    </row>
    <row r="238" spans="1:13" ht="409.5" x14ac:dyDescent="0.25">
      <c r="A238" s="15"/>
      <c r="B238" s="15"/>
      <c r="C238" s="15"/>
      <c r="D238" s="17" t="s">
        <v>219</v>
      </c>
      <c r="E238" s="15"/>
      <c r="F238" s="15"/>
      <c r="G238" s="15"/>
      <c r="H238" s="15"/>
      <c r="I238" s="15"/>
      <c r="J238" s="15"/>
      <c r="K238" s="15"/>
      <c r="L238" s="15"/>
      <c r="M238" s="15"/>
    </row>
    <row r="239" spans="1:13" x14ac:dyDescent="0.25">
      <c r="A239" s="15"/>
      <c r="B239" s="15"/>
      <c r="C239" s="15"/>
      <c r="D239" s="17"/>
      <c r="E239" s="13" t="s">
        <v>220</v>
      </c>
      <c r="F239" s="18">
        <v>0</v>
      </c>
      <c r="G239" s="19">
        <v>62.21</v>
      </c>
      <c r="H239" s="19">
        <v>0</v>
      </c>
      <c r="I239" s="19">
        <v>0</v>
      </c>
      <c r="J239" s="20">
        <f>OR(F239&lt;&gt;0,G239&lt;&gt;0,H239&lt;&gt;0,I239&lt;&gt;0)*(F239 + (F239 = 0))*(G239 + (G239 = 0))*(H239 + (H239 = 0))*(I239 + (I239 = 0))</f>
        <v>62.21</v>
      </c>
      <c r="K239" s="15"/>
      <c r="L239" s="15"/>
      <c r="M239" s="15"/>
    </row>
    <row r="240" spans="1:13" x14ac:dyDescent="0.25">
      <c r="A240" s="15"/>
      <c r="B240" s="15"/>
      <c r="C240" s="15"/>
      <c r="D240" s="17"/>
      <c r="E240" s="13" t="s">
        <v>221</v>
      </c>
      <c r="F240" s="18">
        <v>0</v>
      </c>
      <c r="G240" s="19">
        <v>41.6</v>
      </c>
      <c r="H240" s="19">
        <v>0</v>
      </c>
      <c r="I240" s="19">
        <v>0</v>
      </c>
      <c r="J240" s="20">
        <f>OR(F240&lt;&gt;0,G240&lt;&gt;0,H240&lt;&gt;0,I240&lt;&gt;0)*(F240 + (F240 = 0))*(G240 + (G240 = 0))*(H240 + (H240 = 0))*(I240 + (I240 = 0))</f>
        <v>41.6</v>
      </c>
      <c r="K240" s="15"/>
      <c r="L240" s="15"/>
      <c r="M240" s="15"/>
    </row>
    <row r="241" spans="1:13" x14ac:dyDescent="0.25">
      <c r="A241" s="15"/>
      <c r="B241" s="15"/>
      <c r="C241" s="15"/>
      <c r="D241" s="17"/>
      <c r="E241" s="15"/>
      <c r="F241" s="15"/>
      <c r="G241" s="15"/>
      <c r="H241" s="15"/>
      <c r="I241" s="15"/>
      <c r="J241" s="21" t="s">
        <v>222</v>
      </c>
      <c r="K241" s="12">
        <f>SUM(J239:J240)</f>
        <v>103.81</v>
      </c>
      <c r="L241" s="22">
        <v>0</v>
      </c>
      <c r="M241" s="12">
        <f>ROUND(L241*K241,2)</f>
        <v>0</v>
      </c>
    </row>
    <row r="242" spans="1:13" ht="0.95" customHeight="1" x14ac:dyDescent="0.25">
      <c r="A242" s="23"/>
      <c r="B242" s="23"/>
      <c r="C242" s="23"/>
      <c r="D242" s="24"/>
      <c r="E242" s="23"/>
      <c r="F242" s="23"/>
      <c r="G242" s="23"/>
      <c r="H242" s="23"/>
      <c r="I242" s="23"/>
      <c r="J242" s="23"/>
      <c r="K242" s="23"/>
      <c r="L242" s="23"/>
      <c r="M242" s="23"/>
    </row>
    <row r="243" spans="1:13" x14ac:dyDescent="0.25">
      <c r="A243" s="13" t="s">
        <v>223</v>
      </c>
      <c r="B243" s="13" t="s">
        <v>21</v>
      </c>
      <c r="C243" s="13" t="s">
        <v>30</v>
      </c>
      <c r="D243" s="14" t="s">
        <v>224</v>
      </c>
      <c r="E243" s="15"/>
      <c r="F243" s="15"/>
      <c r="G243" s="15"/>
      <c r="H243" s="15"/>
      <c r="I243" s="15"/>
      <c r="J243" s="15"/>
      <c r="K243" s="22">
        <v>3</v>
      </c>
      <c r="L243" s="22">
        <v>0</v>
      </c>
      <c r="M243" s="16">
        <f>ROUND(K243*L243,2)</f>
        <v>0</v>
      </c>
    </row>
    <row r="244" spans="1:13" ht="303.75" x14ac:dyDescent="0.25">
      <c r="A244" s="15"/>
      <c r="B244" s="15"/>
      <c r="C244" s="15"/>
      <c r="D244" s="17" t="s">
        <v>225</v>
      </c>
      <c r="E244" s="15"/>
      <c r="F244" s="15"/>
      <c r="G244" s="15"/>
      <c r="H244" s="15"/>
      <c r="I244" s="15"/>
      <c r="J244" s="15"/>
      <c r="K244" s="15"/>
      <c r="L244" s="15"/>
      <c r="M244" s="15"/>
    </row>
    <row r="245" spans="1:13" ht="22.5" x14ac:dyDescent="0.25">
      <c r="A245" s="13" t="s">
        <v>226</v>
      </c>
      <c r="B245" s="13" t="s">
        <v>21</v>
      </c>
      <c r="C245" s="13" t="s">
        <v>22</v>
      </c>
      <c r="D245" s="14" t="s">
        <v>227</v>
      </c>
      <c r="E245" s="15"/>
      <c r="F245" s="15"/>
      <c r="G245" s="15"/>
      <c r="H245" s="15"/>
      <c r="I245" s="15"/>
      <c r="J245" s="15"/>
      <c r="K245" s="22">
        <v>2</v>
      </c>
      <c r="L245" s="22">
        <v>0</v>
      </c>
      <c r="M245" s="16">
        <f>ROUND(K245*L245,2)</f>
        <v>0</v>
      </c>
    </row>
    <row r="246" spans="1:13" ht="409.5" x14ac:dyDescent="0.25">
      <c r="A246" s="15"/>
      <c r="B246" s="15"/>
      <c r="C246" s="15"/>
      <c r="D246" s="17" t="s">
        <v>228</v>
      </c>
      <c r="E246" s="15"/>
      <c r="F246" s="15"/>
      <c r="G246" s="15"/>
      <c r="H246" s="15"/>
      <c r="I246" s="15"/>
      <c r="J246" s="15"/>
      <c r="K246" s="15"/>
      <c r="L246" s="15"/>
      <c r="M246" s="15"/>
    </row>
    <row r="247" spans="1:13" x14ac:dyDescent="0.25">
      <c r="A247" s="13" t="s">
        <v>229</v>
      </c>
      <c r="B247" s="13" t="s">
        <v>21</v>
      </c>
      <c r="C247" s="13" t="s">
        <v>22</v>
      </c>
      <c r="D247" s="14" t="s">
        <v>230</v>
      </c>
      <c r="E247" s="15"/>
      <c r="F247" s="15"/>
      <c r="G247" s="15"/>
      <c r="H247" s="15"/>
      <c r="I247" s="15"/>
      <c r="J247" s="15"/>
      <c r="K247" s="22">
        <v>2</v>
      </c>
      <c r="L247" s="22">
        <v>0</v>
      </c>
      <c r="M247" s="16">
        <f>ROUND(K247*L247,2)</f>
        <v>0</v>
      </c>
    </row>
    <row r="248" spans="1:13" ht="236.25" x14ac:dyDescent="0.25">
      <c r="A248" s="15"/>
      <c r="B248" s="15"/>
      <c r="C248" s="15"/>
      <c r="D248" s="17" t="s">
        <v>231</v>
      </c>
      <c r="E248" s="15"/>
      <c r="F248" s="15"/>
      <c r="G248" s="15"/>
      <c r="H248" s="15"/>
      <c r="I248" s="15"/>
      <c r="J248" s="15"/>
      <c r="K248" s="15"/>
      <c r="L248" s="15"/>
      <c r="M248" s="15"/>
    </row>
    <row r="249" spans="1:13" x14ac:dyDescent="0.25">
      <c r="A249" s="15"/>
      <c r="B249" s="15"/>
      <c r="C249" s="15"/>
      <c r="D249" s="17"/>
      <c r="E249" s="15"/>
      <c r="F249" s="15"/>
      <c r="G249" s="15"/>
      <c r="H249" s="15"/>
      <c r="I249" s="15"/>
      <c r="J249" s="21" t="s">
        <v>232</v>
      </c>
      <c r="K249" s="25">
        <v>1</v>
      </c>
      <c r="L249" s="12">
        <f>M237+M243+M245+M247</f>
        <v>0</v>
      </c>
      <c r="M249" s="12">
        <f>ROUND(L249*K249,2)</f>
        <v>0</v>
      </c>
    </row>
    <row r="250" spans="1:13" ht="0.95" customHeight="1" x14ac:dyDescent="0.25">
      <c r="A250" s="23"/>
      <c r="B250" s="23"/>
      <c r="C250" s="23"/>
      <c r="D250" s="24"/>
      <c r="E250" s="23"/>
      <c r="F250" s="23"/>
      <c r="G250" s="23"/>
      <c r="H250" s="23"/>
      <c r="I250" s="23"/>
      <c r="J250" s="23"/>
      <c r="K250" s="23"/>
      <c r="L250" s="23"/>
      <c r="M250" s="23"/>
    </row>
    <row r="251" spans="1:13" x14ac:dyDescent="0.25">
      <c r="A251" s="8" t="s">
        <v>233</v>
      </c>
      <c r="B251" s="8" t="s">
        <v>17</v>
      </c>
      <c r="C251" s="8" t="s">
        <v>18</v>
      </c>
      <c r="D251" s="9" t="s">
        <v>234</v>
      </c>
      <c r="E251" s="10"/>
      <c r="F251" s="10"/>
      <c r="G251" s="10"/>
      <c r="H251" s="10"/>
      <c r="I251" s="10"/>
      <c r="J251" s="10"/>
      <c r="K251" s="11">
        <f>K254</f>
        <v>1</v>
      </c>
      <c r="L251" s="12">
        <f>L254</f>
        <v>0</v>
      </c>
      <c r="M251" s="12">
        <f>M254</f>
        <v>0</v>
      </c>
    </row>
    <row r="252" spans="1:13" x14ac:dyDescent="0.25">
      <c r="A252" s="13" t="s">
        <v>235</v>
      </c>
      <c r="B252" s="13" t="s">
        <v>21</v>
      </c>
      <c r="C252" s="13" t="s">
        <v>22</v>
      </c>
      <c r="D252" s="14" t="s">
        <v>236</v>
      </c>
      <c r="E252" s="15"/>
      <c r="F252" s="15"/>
      <c r="G252" s="15"/>
      <c r="H252" s="15"/>
      <c r="I252" s="15"/>
      <c r="J252" s="15"/>
      <c r="K252" s="22">
        <v>1</v>
      </c>
      <c r="L252" s="22">
        <v>0</v>
      </c>
      <c r="M252" s="16">
        <f>ROUND(K252*L252,2)</f>
        <v>0</v>
      </c>
    </row>
    <row r="253" spans="1:13" ht="22.5" x14ac:dyDescent="0.25">
      <c r="A253" s="15"/>
      <c r="B253" s="15"/>
      <c r="C253" s="15"/>
      <c r="D253" s="17" t="s">
        <v>237</v>
      </c>
      <c r="E253" s="15"/>
      <c r="F253" s="15"/>
      <c r="G253" s="15"/>
      <c r="H253" s="15"/>
      <c r="I253" s="15"/>
      <c r="J253" s="15"/>
      <c r="K253" s="15"/>
      <c r="L253" s="15"/>
      <c r="M253" s="15"/>
    </row>
    <row r="254" spans="1:13" x14ac:dyDescent="0.25">
      <c r="A254" s="15"/>
      <c r="B254" s="15"/>
      <c r="C254" s="15"/>
      <c r="D254" s="17"/>
      <c r="E254" s="15"/>
      <c r="F254" s="15"/>
      <c r="G254" s="15"/>
      <c r="H254" s="15"/>
      <c r="I254" s="15"/>
      <c r="J254" s="21" t="s">
        <v>238</v>
      </c>
      <c r="K254" s="25">
        <v>1</v>
      </c>
      <c r="L254" s="12">
        <f>M252</f>
        <v>0</v>
      </c>
      <c r="M254" s="12">
        <f>ROUND(L254*K254,2)</f>
        <v>0</v>
      </c>
    </row>
    <row r="255" spans="1:13" ht="0.95" customHeight="1" x14ac:dyDescent="0.25">
      <c r="A255" s="23"/>
      <c r="B255" s="23"/>
      <c r="C255" s="23"/>
      <c r="D255" s="24"/>
      <c r="E255" s="23"/>
      <c r="F255" s="23"/>
      <c r="G255" s="23"/>
      <c r="H255" s="23"/>
      <c r="I255" s="23"/>
      <c r="J255" s="23"/>
      <c r="K255" s="23"/>
      <c r="L255" s="23"/>
      <c r="M255" s="23"/>
    </row>
    <row r="256" spans="1:13" x14ac:dyDescent="0.25">
      <c r="A256" s="8" t="s">
        <v>239</v>
      </c>
      <c r="B256" s="8" t="s">
        <v>17</v>
      </c>
      <c r="C256" s="8" t="s">
        <v>18</v>
      </c>
      <c r="D256" s="9" t="s">
        <v>240</v>
      </c>
      <c r="E256" s="10"/>
      <c r="F256" s="10"/>
      <c r="G256" s="10"/>
      <c r="H256" s="10"/>
      <c r="I256" s="10"/>
      <c r="J256" s="10"/>
      <c r="K256" s="11">
        <f>K259</f>
        <v>1</v>
      </c>
      <c r="L256" s="12">
        <f>L259</f>
        <v>0</v>
      </c>
      <c r="M256" s="12">
        <f>M259</f>
        <v>0</v>
      </c>
    </row>
    <row r="257" spans="1:13" x14ac:dyDescent="0.25">
      <c r="A257" s="13" t="s">
        <v>241</v>
      </c>
      <c r="B257" s="13" t="s">
        <v>21</v>
      </c>
      <c r="C257" s="13" t="s">
        <v>22</v>
      </c>
      <c r="D257" s="14" t="s">
        <v>242</v>
      </c>
      <c r="E257" s="15"/>
      <c r="F257" s="15"/>
      <c r="G257" s="15"/>
      <c r="H257" s="15"/>
      <c r="I257" s="15"/>
      <c r="J257" s="15"/>
      <c r="K257" s="22">
        <v>1</v>
      </c>
      <c r="L257" s="22">
        <v>0</v>
      </c>
      <c r="M257" s="16">
        <f>ROUND(K257*L257,2)</f>
        <v>0</v>
      </c>
    </row>
    <row r="258" spans="1:13" ht="33.75" x14ac:dyDescent="0.25">
      <c r="A258" s="15"/>
      <c r="B258" s="15"/>
      <c r="C258" s="15"/>
      <c r="D258" s="17" t="s">
        <v>243</v>
      </c>
      <c r="E258" s="15"/>
      <c r="F258" s="15"/>
      <c r="G258" s="15"/>
      <c r="H258" s="15"/>
      <c r="I258" s="15"/>
      <c r="J258" s="15"/>
      <c r="K258" s="15"/>
      <c r="L258" s="15"/>
      <c r="M258" s="15"/>
    </row>
    <row r="259" spans="1:13" x14ac:dyDescent="0.25">
      <c r="A259" s="15"/>
      <c r="B259" s="15"/>
      <c r="C259" s="15"/>
      <c r="D259" s="17"/>
      <c r="E259" s="15"/>
      <c r="F259" s="15"/>
      <c r="G259" s="15"/>
      <c r="H259" s="15"/>
      <c r="I259" s="15"/>
      <c r="J259" s="21" t="s">
        <v>244</v>
      </c>
      <c r="K259" s="25">
        <v>1</v>
      </c>
      <c r="L259" s="12">
        <f>M257</f>
        <v>0</v>
      </c>
      <c r="M259" s="12">
        <f>ROUND(L259*K259,2)</f>
        <v>0</v>
      </c>
    </row>
    <row r="260" spans="1:13" ht="0.95" customHeight="1" x14ac:dyDescent="0.25">
      <c r="A260" s="23"/>
      <c r="B260" s="23"/>
      <c r="C260" s="23"/>
      <c r="D260" s="24"/>
      <c r="E260" s="23"/>
      <c r="F260" s="23"/>
      <c r="G260" s="23"/>
      <c r="H260" s="23"/>
      <c r="I260" s="23"/>
      <c r="J260" s="23"/>
      <c r="K260" s="23"/>
      <c r="L260" s="23"/>
      <c r="M260" s="23"/>
    </row>
    <row r="261" spans="1:13" x14ac:dyDescent="0.25">
      <c r="A261" s="8" t="s">
        <v>245</v>
      </c>
      <c r="B261" s="8" t="s">
        <v>17</v>
      </c>
      <c r="C261" s="8" t="s">
        <v>18</v>
      </c>
      <c r="D261" s="9" t="s">
        <v>246</v>
      </c>
      <c r="E261" s="10"/>
      <c r="F261" s="10"/>
      <c r="G261" s="10"/>
      <c r="H261" s="10"/>
      <c r="I261" s="10"/>
      <c r="J261" s="10"/>
      <c r="K261" s="11">
        <f>K277</f>
        <v>1</v>
      </c>
      <c r="L261" s="12">
        <f>L277</f>
        <v>2966.86</v>
      </c>
      <c r="M261" s="12">
        <f>M277</f>
        <v>2966.86</v>
      </c>
    </row>
    <row r="262" spans="1:13" x14ac:dyDescent="0.25">
      <c r="A262" s="26" t="s">
        <v>247</v>
      </c>
      <c r="B262" s="26" t="s">
        <v>17</v>
      </c>
      <c r="C262" s="26" t="s">
        <v>18</v>
      </c>
      <c r="D262" s="27" t="s">
        <v>248</v>
      </c>
      <c r="E262" s="28"/>
      <c r="F262" s="28"/>
      <c r="G262" s="28"/>
      <c r="H262" s="28"/>
      <c r="I262" s="28"/>
      <c r="J262" s="28"/>
      <c r="K262" s="12">
        <f>K263</f>
        <v>1</v>
      </c>
      <c r="L262" s="12">
        <f>L263</f>
        <v>1431.06</v>
      </c>
      <c r="M262" s="12">
        <f>M263</f>
        <v>1431.06</v>
      </c>
    </row>
    <row r="263" spans="1:13" x14ac:dyDescent="0.25">
      <c r="A263" s="15"/>
      <c r="B263" s="15"/>
      <c r="C263" s="15"/>
      <c r="D263" s="17"/>
      <c r="E263" s="15"/>
      <c r="F263" s="15"/>
      <c r="G263" s="15"/>
      <c r="H263" s="15"/>
      <c r="I263" s="15"/>
      <c r="J263" s="21" t="s">
        <v>249</v>
      </c>
      <c r="K263" s="22">
        <v>1</v>
      </c>
      <c r="L263" s="22">
        <v>1431.06</v>
      </c>
      <c r="M263" s="12">
        <f>ROUND(L263*K263,2)</f>
        <v>1431.06</v>
      </c>
    </row>
    <row r="264" spans="1:13" ht="0.95" customHeight="1" x14ac:dyDescent="0.25">
      <c r="A264" s="23"/>
      <c r="B264" s="23"/>
      <c r="C264" s="23"/>
      <c r="D264" s="24"/>
      <c r="E264" s="23"/>
      <c r="F264" s="23"/>
      <c r="G264" s="23"/>
      <c r="H264" s="23"/>
      <c r="I264" s="23"/>
      <c r="J264" s="23"/>
      <c r="K264" s="23"/>
      <c r="L264" s="23"/>
      <c r="M264" s="23"/>
    </row>
    <row r="265" spans="1:13" x14ac:dyDescent="0.25">
      <c r="A265" s="26" t="s">
        <v>250</v>
      </c>
      <c r="B265" s="26" t="s">
        <v>17</v>
      </c>
      <c r="C265" s="26" t="s">
        <v>18</v>
      </c>
      <c r="D265" s="27" t="s">
        <v>251</v>
      </c>
      <c r="E265" s="28"/>
      <c r="F265" s="28"/>
      <c r="G265" s="28"/>
      <c r="H265" s="28"/>
      <c r="I265" s="28"/>
      <c r="J265" s="28"/>
      <c r="K265" s="12">
        <f>K266</f>
        <v>1</v>
      </c>
      <c r="L265" s="12">
        <f>L266</f>
        <v>114.36</v>
      </c>
      <c r="M265" s="12">
        <f>M266</f>
        <v>114.36</v>
      </c>
    </row>
    <row r="266" spans="1:13" x14ac:dyDescent="0.25">
      <c r="A266" s="15"/>
      <c r="B266" s="15"/>
      <c r="C266" s="15"/>
      <c r="D266" s="17"/>
      <c r="E266" s="15"/>
      <c r="F266" s="15"/>
      <c r="G266" s="15"/>
      <c r="H266" s="15"/>
      <c r="I266" s="15"/>
      <c r="J266" s="21" t="s">
        <v>252</v>
      </c>
      <c r="K266" s="22">
        <v>1</v>
      </c>
      <c r="L266" s="22">
        <v>114.36</v>
      </c>
      <c r="M266" s="12">
        <f>ROUND(L266*K266,2)</f>
        <v>114.36</v>
      </c>
    </row>
    <row r="267" spans="1:13" ht="0.95" customHeight="1" x14ac:dyDescent="0.25">
      <c r="A267" s="23"/>
      <c r="B267" s="23"/>
      <c r="C267" s="23"/>
      <c r="D267" s="24"/>
      <c r="E267" s="23"/>
      <c r="F267" s="23"/>
      <c r="G267" s="23"/>
      <c r="H267" s="23"/>
      <c r="I267" s="23"/>
      <c r="J267" s="23"/>
      <c r="K267" s="23"/>
      <c r="L267" s="23"/>
      <c r="M267" s="23"/>
    </row>
    <row r="268" spans="1:13" x14ac:dyDescent="0.25">
      <c r="A268" s="26" t="s">
        <v>253</v>
      </c>
      <c r="B268" s="26" t="s">
        <v>17</v>
      </c>
      <c r="C268" s="26" t="s">
        <v>18</v>
      </c>
      <c r="D268" s="27" t="s">
        <v>254</v>
      </c>
      <c r="E268" s="28"/>
      <c r="F268" s="28"/>
      <c r="G268" s="28"/>
      <c r="H268" s="28"/>
      <c r="I268" s="28"/>
      <c r="J268" s="28"/>
      <c r="K268" s="12">
        <f>K269</f>
        <v>1</v>
      </c>
      <c r="L268" s="12">
        <f>L269</f>
        <v>672.38</v>
      </c>
      <c r="M268" s="12">
        <f>M269</f>
        <v>672.38</v>
      </c>
    </row>
    <row r="269" spans="1:13" x14ac:dyDescent="0.25">
      <c r="A269" s="15"/>
      <c r="B269" s="15"/>
      <c r="C269" s="15"/>
      <c r="D269" s="17"/>
      <c r="E269" s="15"/>
      <c r="F269" s="15"/>
      <c r="G269" s="15"/>
      <c r="H269" s="15"/>
      <c r="I269" s="15"/>
      <c r="J269" s="21" t="s">
        <v>255</v>
      </c>
      <c r="K269" s="22">
        <v>1</v>
      </c>
      <c r="L269" s="22">
        <v>672.38</v>
      </c>
      <c r="M269" s="12">
        <f>ROUND(L269*K269,2)</f>
        <v>672.38</v>
      </c>
    </row>
    <row r="270" spans="1:13" ht="0.95" customHeight="1" x14ac:dyDescent="0.25">
      <c r="A270" s="23"/>
      <c r="B270" s="23"/>
      <c r="C270" s="23"/>
      <c r="D270" s="24"/>
      <c r="E270" s="23"/>
      <c r="F270" s="23"/>
      <c r="G270" s="23"/>
      <c r="H270" s="23"/>
      <c r="I270" s="23"/>
      <c r="J270" s="23"/>
      <c r="K270" s="23"/>
      <c r="L270" s="23"/>
      <c r="M270" s="23"/>
    </row>
    <row r="271" spans="1:13" x14ac:dyDescent="0.25">
      <c r="A271" s="26" t="s">
        <v>256</v>
      </c>
      <c r="B271" s="26" t="s">
        <v>17</v>
      </c>
      <c r="C271" s="26" t="s">
        <v>18</v>
      </c>
      <c r="D271" s="27" t="s">
        <v>257</v>
      </c>
      <c r="E271" s="28"/>
      <c r="F271" s="28"/>
      <c r="G271" s="28"/>
      <c r="H271" s="28"/>
      <c r="I271" s="28"/>
      <c r="J271" s="28"/>
      <c r="K271" s="12">
        <f>K272</f>
        <v>1</v>
      </c>
      <c r="L271" s="12">
        <f>L272</f>
        <v>526.88</v>
      </c>
      <c r="M271" s="12">
        <f>M272</f>
        <v>526.88</v>
      </c>
    </row>
    <row r="272" spans="1:13" x14ac:dyDescent="0.25">
      <c r="A272" s="15"/>
      <c r="B272" s="15"/>
      <c r="C272" s="15"/>
      <c r="D272" s="17"/>
      <c r="E272" s="15"/>
      <c r="F272" s="15"/>
      <c r="G272" s="15"/>
      <c r="H272" s="15"/>
      <c r="I272" s="15"/>
      <c r="J272" s="21" t="s">
        <v>258</v>
      </c>
      <c r="K272" s="22">
        <v>1</v>
      </c>
      <c r="L272" s="22">
        <v>526.88</v>
      </c>
      <c r="M272" s="12">
        <f>ROUND(L272*K272,2)</f>
        <v>526.88</v>
      </c>
    </row>
    <row r="273" spans="1:13" ht="0.95" customHeight="1" x14ac:dyDescent="0.25">
      <c r="A273" s="23"/>
      <c r="B273" s="23"/>
      <c r="C273" s="23"/>
      <c r="D273" s="24"/>
      <c r="E273" s="23"/>
      <c r="F273" s="23"/>
      <c r="G273" s="23"/>
      <c r="H273" s="23"/>
      <c r="I273" s="23"/>
      <c r="J273" s="23"/>
      <c r="K273" s="23"/>
      <c r="L273" s="23"/>
      <c r="M273" s="23"/>
    </row>
    <row r="274" spans="1:13" x14ac:dyDescent="0.25">
      <c r="A274" s="26" t="s">
        <v>259</v>
      </c>
      <c r="B274" s="26" t="s">
        <v>17</v>
      </c>
      <c r="C274" s="26" t="s">
        <v>18</v>
      </c>
      <c r="D274" s="27" t="s">
        <v>260</v>
      </c>
      <c r="E274" s="28"/>
      <c r="F274" s="28"/>
      <c r="G274" s="28"/>
      <c r="H274" s="28"/>
      <c r="I274" s="28"/>
      <c r="J274" s="28"/>
      <c r="K274" s="12">
        <f>K275</f>
        <v>1</v>
      </c>
      <c r="L274" s="12">
        <f>L275</f>
        <v>222.18</v>
      </c>
      <c r="M274" s="12">
        <f>M275</f>
        <v>222.18</v>
      </c>
    </row>
    <row r="275" spans="1:13" x14ac:dyDescent="0.25">
      <c r="A275" s="15"/>
      <c r="B275" s="15"/>
      <c r="C275" s="15"/>
      <c r="D275" s="17"/>
      <c r="E275" s="15"/>
      <c r="F275" s="15"/>
      <c r="G275" s="15"/>
      <c r="H275" s="15"/>
      <c r="I275" s="15"/>
      <c r="J275" s="21" t="s">
        <v>261</v>
      </c>
      <c r="K275" s="22">
        <v>1</v>
      </c>
      <c r="L275" s="22">
        <v>222.18</v>
      </c>
      <c r="M275" s="12">
        <f>ROUND(L275*K275,2)</f>
        <v>222.18</v>
      </c>
    </row>
    <row r="276" spans="1:13" ht="0.95" customHeight="1" x14ac:dyDescent="0.25">
      <c r="A276" s="23"/>
      <c r="B276" s="23"/>
      <c r="C276" s="23"/>
      <c r="D276" s="24"/>
      <c r="E276" s="23"/>
      <c r="F276" s="23"/>
      <c r="G276" s="23"/>
      <c r="H276" s="23"/>
      <c r="I276" s="23"/>
      <c r="J276" s="23"/>
      <c r="K276" s="23"/>
      <c r="L276" s="23"/>
      <c r="M276" s="23"/>
    </row>
    <row r="277" spans="1:13" x14ac:dyDescent="0.25">
      <c r="A277" s="15"/>
      <c r="B277" s="15"/>
      <c r="C277" s="15"/>
      <c r="D277" s="17"/>
      <c r="E277" s="15"/>
      <c r="F277" s="15"/>
      <c r="G277" s="15"/>
      <c r="H277" s="15"/>
      <c r="I277" s="15"/>
      <c r="J277" s="21" t="s">
        <v>262</v>
      </c>
      <c r="K277" s="25">
        <v>1</v>
      </c>
      <c r="L277" s="12">
        <f>M262+M265+M268+M271+M274</f>
        <v>2966.86</v>
      </c>
      <c r="M277" s="12">
        <f>ROUND(L277*K277,2)</f>
        <v>2966.86</v>
      </c>
    </row>
    <row r="278" spans="1:13" ht="0.95" customHeight="1" x14ac:dyDescent="0.25">
      <c r="A278" s="23"/>
      <c r="B278" s="23"/>
      <c r="C278" s="23"/>
      <c r="D278" s="24"/>
      <c r="E278" s="23"/>
      <c r="F278" s="23"/>
      <c r="G278" s="23"/>
      <c r="H278" s="23"/>
      <c r="I278" s="23"/>
      <c r="J278" s="23"/>
      <c r="K278" s="23"/>
      <c r="L278" s="23"/>
      <c r="M278" s="23"/>
    </row>
    <row r="279" spans="1:13" x14ac:dyDescent="0.25">
      <c r="A279" s="15"/>
      <c r="B279" s="15"/>
      <c r="C279" s="15"/>
      <c r="D279" s="17"/>
      <c r="E279" s="15"/>
      <c r="F279" s="15"/>
      <c r="G279" s="15"/>
      <c r="H279" s="15"/>
      <c r="I279" s="15"/>
      <c r="J279" s="21" t="s">
        <v>263</v>
      </c>
      <c r="K279" s="22">
        <v>1</v>
      </c>
      <c r="L279" s="12">
        <f>M4+M19+M73+M155+M211+M236+M251+M256+M261</f>
        <v>2966.86</v>
      </c>
      <c r="M279" s="12">
        <f>ROUND(L279*K279,2)</f>
        <v>2966.86</v>
      </c>
    </row>
    <row r="280" spans="1:13" x14ac:dyDescent="0.25">
      <c r="A280" s="15"/>
      <c r="B280" s="15"/>
      <c r="C280" s="15"/>
      <c r="D280" s="17"/>
      <c r="E280" s="15"/>
      <c r="F280" s="15"/>
      <c r="G280" s="15"/>
      <c r="H280" s="15"/>
      <c r="I280" s="15"/>
      <c r="J280" s="15"/>
      <c r="K280" s="15"/>
      <c r="L280" s="15"/>
      <c r="M280" s="15"/>
    </row>
  </sheetData>
  <dataValidations count="1">
    <dataValidation type="list" allowBlank="1" showInputMessage="1" showErrorMessage="1" sqref="B4:B280">
      <formula1>"Capítulo,Partida,Mano de obra,Maquinaria,Material,Otros,"</formula1>
    </dataValidation>
  </dataValidations>
  <pageMargins left="0.7" right="0.7" top="0.75" bottom="0.75" header="0.3" footer="0.3"/>
  <pageSetup paperSize="9" orientation="portrait" verticalDpi="0"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Hoja1</vt:lpstr>
      <vt:lpstr>Hoja2</vt:lpstr>
      <vt:lpstr>Hoja3</vt:lpstr>
    </vt:vector>
  </TitlesOfParts>
  <Company>FERIA DE MADRID</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Amparo  Fernández</dc:creator>
  <cp:lastModifiedBy>Indira Cerdeño</cp:lastModifiedBy>
  <dcterms:created xsi:type="dcterms:W3CDTF">2019-05-23T07:50:39Z</dcterms:created>
  <dcterms:modified xsi:type="dcterms:W3CDTF">2019-05-23T08:17:46Z</dcterms:modified>
</cp:coreProperties>
</file>