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Z:\Expedientes\2019\0229 Palacio Congresos IFEMA\PROYECTO -CUBIERTAS CUADRANGULAR-\"/>
    </mc:Choice>
  </mc:AlternateContent>
  <xr:revisionPtr revIDLastSave="0" documentId="13_ncr:1_{CB5FC7FC-E5C2-4F6F-9527-1E1B6427EB9D}" xr6:coauthVersionLast="43" xr6:coauthVersionMax="43" xr10:uidLastSave="{00000000-0000-0000-0000-000000000000}"/>
  <bookViews>
    <workbookView xWindow="-120" yWindow="-120" windowWidth="29040" windowHeight="15840" xr2:uid="{A6A06D14-5838-45D2-BD25-6B760ED7D576}"/>
  </bookViews>
  <sheets>
    <sheet name="Hoja1" sheetId="1" r:id="rId1"/>
  </sheets>
  <calcPr calcId="18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138" i="1" l="1"/>
  <c r="K296" i="1"/>
  <c r="L302" i="1"/>
  <c r="J304" i="1"/>
  <c r="K305" i="1" s="1"/>
  <c r="L297" i="1"/>
  <c r="K300" i="1"/>
  <c r="K297" i="1" s="1"/>
  <c r="J299" i="1"/>
  <c r="K233" i="1"/>
  <c r="L289" i="1"/>
  <c r="J291" i="1"/>
  <c r="K292" i="1" s="1"/>
  <c r="L284" i="1"/>
  <c r="M287" i="1"/>
  <c r="M284" i="1" s="1"/>
  <c r="K287" i="1"/>
  <c r="K284" i="1" s="1"/>
  <c r="J286" i="1"/>
  <c r="L279" i="1"/>
  <c r="J281" i="1"/>
  <c r="K282" i="1" s="1"/>
  <c r="L274" i="1"/>
  <c r="J276" i="1"/>
  <c r="K277" i="1" s="1"/>
  <c r="L269" i="1"/>
  <c r="J271" i="1"/>
  <c r="K272" i="1" s="1"/>
  <c r="L264" i="1"/>
  <c r="M267" i="1"/>
  <c r="M264" i="1" s="1"/>
  <c r="K267" i="1"/>
  <c r="K264" i="1" s="1"/>
  <c r="J266" i="1"/>
  <c r="L259" i="1"/>
  <c r="J261" i="1"/>
  <c r="K262" i="1" s="1"/>
  <c r="L254" i="1"/>
  <c r="J256" i="1"/>
  <c r="K257" i="1" s="1"/>
  <c r="L249" i="1"/>
  <c r="J251" i="1"/>
  <c r="K252" i="1" s="1"/>
  <c r="L244" i="1"/>
  <c r="M247" i="1"/>
  <c r="M244" i="1" s="1"/>
  <c r="K247" i="1"/>
  <c r="K244" i="1" s="1"/>
  <c r="J246" i="1"/>
  <c r="L239" i="1"/>
  <c r="J241" i="1"/>
  <c r="K242" i="1" s="1"/>
  <c r="L234" i="1"/>
  <c r="J236" i="1"/>
  <c r="K237" i="1" s="1"/>
  <c r="K204" i="1"/>
  <c r="L226" i="1"/>
  <c r="K229" i="1"/>
  <c r="K226" i="1" s="1"/>
  <c r="J228" i="1"/>
  <c r="L221" i="1"/>
  <c r="J223" i="1"/>
  <c r="K224" i="1" s="1"/>
  <c r="L216" i="1"/>
  <c r="K219" i="1"/>
  <c r="K216" i="1" s="1"/>
  <c r="J218" i="1"/>
  <c r="L211" i="1"/>
  <c r="K211" i="1"/>
  <c r="M214" i="1"/>
  <c r="M211" i="1" s="1"/>
  <c r="K214" i="1"/>
  <c r="J213" i="1"/>
  <c r="L205" i="1"/>
  <c r="K209" i="1"/>
  <c r="K205" i="1" s="1"/>
  <c r="J208" i="1"/>
  <c r="J207" i="1"/>
  <c r="K191" i="1"/>
  <c r="L197" i="1"/>
  <c r="K200" i="1"/>
  <c r="K197" i="1" s="1"/>
  <c r="J199" i="1"/>
  <c r="L192" i="1"/>
  <c r="K192" i="1"/>
  <c r="M195" i="1"/>
  <c r="M192" i="1" s="1"/>
  <c r="K195" i="1"/>
  <c r="J194" i="1"/>
  <c r="K139" i="1"/>
  <c r="L184" i="1"/>
  <c r="J186" i="1"/>
  <c r="K187" i="1" s="1"/>
  <c r="L179" i="1"/>
  <c r="J181" i="1"/>
  <c r="K182" i="1" s="1"/>
  <c r="L174" i="1"/>
  <c r="M177" i="1"/>
  <c r="M174" i="1" s="1"/>
  <c r="K177" i="1"/>
  <c r="K174" i="1" s="1"/>
  <c r="J176" i="1"/>
  <c r="L169" i="1"/>
  <c r="J171" i="1"/>
  <c r="K172" i="1" s="1"/>
  <c r="L164" i="1"/>
  <c r="J166" i="1"/>
  <c r="K167" i="1" s="1"/>
  <c r="L159" i="1"/>
  <c r="J161" i="1"/>
  <c r="K162" i="1" s="1"/>
  <c r="L154" i="1"/>
  <c r="M157" i="1"/>
  <c r="M154" i="1" s="1"/>
  <c r="K157" i="1"/>
  <c r="K154" i="1" s="1"/>
  <c r="J156" i="1"/>
  <c r="L149" i="1"/>
  <c r="J151" i="1"/>
  <c r="K152" i="1" s="1"/>
  <c r="L144" i="1"/>
  <c r="J146" i="1"/>
  <c r="K147" i="1" s="1"/>
  <c r="M142" i="1"/>
  <c r="M140" i="1"/>
  <c r="K133" i="1"/>
  <c r="M134" i="1"/>
  <c r="L136" i="1" s="1"/>
  <c r="K120" i="1"/>
  <c r="L126" i="1"/>
  <c r="K129" i="1"/>
  <c r="K126" i="1" s="1"/>
  <c r="J128" i="1"/>
  <c r="L121" i="1"/>
  <c r="J123" i="1"/>
  <c r="K124" i="1" s="1"/>
  <c r="K75" i="1"/>
  <c r="L112" i="1"/>
  <c r="M116" i="1"/>
  <c r="M112" i="1" s="1"/>
  <c r="K116" i="1"/>
  <c r="K112" i="1" s="1"/>
  <c r="J115" i="1"/>
  <c r="J114" i="1"/>
  <c r="L107" i="1"/>
  <c r="K110" i="1"/>
  <c r="K107" i="1" s="1"/>
  <c r="J109" i="1"/>
  <c r="L102" i="1"/>
  <c r="J104" i="1"/>
  <c r="K105" i="1" s="1"/>
  <c r="L96" i="1"/>
  <c r="K100" i="1"/>
  <c r="K96" i="1" s="1"/>
  <c r="L89" i="1"/>
  <c r="M94" i="1"/>
  <c r="M89" i="1" s="1"/>
  <c r="K94" i="1"/>
  <c r="K89" i="1" s="1"/>
  <c r="J91" i="1"/>
  <c r="L83" i="1"/>
  <c r="K87" i="1"/>
  <c r="K83" i="1" s="1"/>
  <c r="L76" i="1"/>
  <c r="K81" i="1"/>
  <c r="K76" i="1" s="1"/>
  <c r="J78" i="1"/>
  <c r="K11" i="1"/>
  <c r="L68" i="1"/>
  <c r="K71" i="1"/>
  <c r="K68" i="1" s="1"/>
  <c r="L62" i="1"/>
  <c r="J65" i="1"/>
  <c r="J64" i="1"/>
  <c r="K66" i="1" s="1"/>
  <c r="L57" i="1"/>
  <c r="J59" i="1"/>
  <c r="K60" i="1" s="1"/>
  <c r="L47" i="1"/>
  <c r="M55" i="1"/>
  <c r="M47" i="1" s="1"/>
  <c r="K55" i="1"/>
  <c r="K47" i="1" s="1"/>
  <c r="J54" i="1"/>
  <c r="J53" i="1"/>
  <c r="J52" i="1"/>
  <c r="J51" i="1"/>
  <c r="J50" i="1"/>
  <c r="J49" i="1"/>
  <c r="L42" i="1"/>
  <c r="K45" i="1"/>
  <c r="K42" i="1" s="1"/>
  <c r="J44" i="1"/>
  <c r="L33" i="1"/>
  <c r="K33" i="1"/>
  <c r="M40" i="1"/>
  <c r="M33" i="1" s="1"/>
  <c r="K40" i="1"/>
  <c r="L26" i="1"/>
  <c r="J28" i="1"/>
  <c r="K31" i="1" s="1"/>
  <c r="L19" i="1"/>
  <c r="J21" i="1"/>
  <c r="K24" i="1" s="1"/>
  <c r="L12" i="1"/>
  <c r="J14" i="1"/>
  <c r="K17" i="1" s="1"/>
  <c r="K4" i="1"/>
  <c r="M7" i="1"/>
  <c r="M5" i="1"/>
  <c r="L9" i="1" l="1"/>
  <c r="M9" i="1" s="1"/>
  <c r="M4" i="1" s="1"/>
  <c r="M60" i="1"/>
  <c r="M57" i="1" s="1"/>
  <c r="K57" i="1"/>
  <c r="K144" i="1"/>
  <c r="M147" i="1"/>
  <c r="M144" i="1" s="1"/>
  <c r="L189" i="1" s="1"/>
  <c r="M162" i="1"/>
  <c r="M159" i="1" s="1"/>
  <c r="K159" i="1"/>
  <c r="K279" i="1"/>
  <c r="M282" i="1"/>
  <c r="M279" i="1" s="1"/>
  <c r="M17" i="1"/>
  <c r="M12" i="1" s="1"/>
  <c r="K12" i="1"/>
  <c r="K149" i="1"/>
  <c r="M152" i="1"/>
  <c r="M149" i="1" s="1"/>
  <c r="K164" i="1"/>
  <c r="M167" i="1"/>
  <c r="M164" i="1" s="1"/>
  <c r="M182" i="1"/>
  <c r="M179" i="1" s="1"/>
  <c r="K179" i="1"/>
  <c r="K234" i="1"/>
  <c r="M237" i="1"/>
  <c r="M234" i="1" s="1"/>
  <c r="M252" i="1"/>
  <c r="M249" i="1" s="1"/>
  <c r="K249" i="1"/>
  <c r="K102" i="1"/>
  <c r="M105" i="1"/>
  <c r="M102" i="1" s="1"/>
  <c r="K62" i="1"/>
  <c r="M66" i="1"/>
  <c r="M62" i="1" s="1"/>
  <c r="K19" i="1"/>
  <c r="M24" i="1"/>
  <c r="M19" i="1" s="1"/>
  <c r="L133" i="1"/>
  <c r="M136" i="1"/>
  <c r="M133" i="1" s="1"/>
  <c r="K169" i="1"/>
  <c r="M172" i="1"/>
  <c r="M169" i="1" s="1"/>
  <c r="K184" i="1"/>
  <c r="M187" i="1"/>
  <c r="M184" i="1" s="1"/>
  <c r="K221" i="1"/>
  <c r="M224" i="1"/>
  <c r="M221" i="1" s="1"/>
  <c r="K239" i="1"/>
  <c r="M242" i="1"/>
  <c r="M239" i="1" s="1"/>
  <c r="K254" i="1"/>
  <c r="M257" i="1"/>
  <c r="M254" i="1" s="1"/>
  <c r="M272" i="1"/>
  <c r="M269" i="1" s="1"/>
  <c r="K269" i="1"/>
  <c r="K302" i="1"/>
  <c r="M305" i="1"/>
  <c r="M302" i="1" s="1"/>
  <c r="K26" i="1"/>
  <c r="M31" i="1"/>
  <c r="M26" i="1" s="1"/>
  <c r="K121" i="1"/>
  <c r="M124" i="1"/>
  <c r="M121" i="1" s="1"/>
  <c r="K259" i="1"/>
  <c r="M262" i="1"/>
  <c r="M259" i="1" s="1"/>
  <c r="K274" i="1"/>
  <c r="M277" i="1"/>
  <c r="M274" i="1" s="1"/>
  <c r="M292" i="1"/>
  <c r="M289" i="1" s="1"/>
  <c r="K289" i="1"/>
  <c r="M110" i="1"/>
  <c r="M107" i="1" s="1"/>
  <c r="M129" i="1"/>
  <c r="M126" i="1" s="1"/>
  <c r="M209" i="1"/>
  <c r="M205" i="1" s="1"/>
  <c r="M229" i="1"/>
  <c r="M226" i="1" s="1"/>
  <c r="M300" i="1"/>
  <c r="M297" i="1" s="1"/>
  <c r="L307" i="1" s="1"/>
  <c r="M71" i="1"/>
  <c r="M68" i="1" s="1"/>
  <c r="M87" i="1"/>
  <c r="M83" i="1" s="1"/>
  <c r="M45" i="1"/>
  <c r="M42" i="1" s="1"/>
  <c r="M81" i="1"/>
  <c r="M76" i="1" s="1"/>
  <c r="M100" i="1"/>
  <c r="M96" i="1" s="1"/>
  <c r="M200" i="1"/>
  <c r="M197" i="1" s="1"/>
  <c r="L202" i="1" s="1"/>
  <c r="M219" i="1"/>
  <c r="M216" i="1" s="1"/>
  <c r="L4" i="1" l="1"/>
  <c r="L131" i="1"/>
  <c r="L191" i="1"/>
  <c r="M202" i="1"/>
  <c r="M191" i="1" s="1"/>
  <c r="L139" i="1"/>
  <c r="M189" i="1"/>
  <c r="M139" i="1" s="1"/>
  <c r="M131" i="1"/>
  <c r="M120" i="1" s="1"/>
  <c r="L120" i="1"/>
  <c r="L294" i="1"/>
  <c r="L73" i="1"/>
  <c r="L231" i="1"/>
  <c r="L296" i="1"/>
  <c r="M307" i="1"/>
  <c r="M296" i="1" s="1"/>
  <c r="L118" i="1"/>
  <c r="L11" i="1" l="1"/>
  <c r="M73" i="1"/>
  <c r="M11" i="1" s="1"/>
  <c r="M118" i="1"/>
  <c r="M75" i="1" s="1"/>
  <c r="L75" i="1"/>
  <c r="L233" i="1"/>
  <c r="M294" i="1"/>
  <c r="M233" i="1" s="1"/>
  <c r="M231" i="1"/>
  <c r="M204" i="1" s="1"/>
  <c r="L309" i="1" s="1"/>
  <c r="L204" i="1"/>
  <c r="L138" i="1" l="1"/>
  <c r="M309" i="1"/>
  <c r="M138" i="1" s="1"/>
  <c r="L311" i="1" s="1"/>
  <c r="M311" i="1" s="1"/>
  <c r="M314" i="1" l="1"/>
  <c r="M313" i="1"/>
  <c r="M31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Elena Vilor Barros</author>
  </authors>
  <commentList>
    <comment ref="A3" authorId="0" shapeId="0" xr:uid="{40F6DBA7-05A6-4CAF-91EB-8725CB29BC2C}">
      <text>
        <r>
          <rPr>
            <b/>
            <sz val="9"/>
            <color indexed="81"/>
            <rFont val="Tahoma"/>
            <family val="2"/>
          </rPr>
          <t>Código del concepto. Ver colores en "Entorno de trabajo: Apariencia"</t>
        </r>
      </text>
    </comment>
    <comment ref="B3" authorId="0" shapeId="0" xr:uid="{92488264-0ACA-45A0-8AF0-A01938247F01}">
      <text>
        <r>
          <rPr>
            <b/>
            <sz val="9"/>
            <color indexed="81"/>
            <rFont val="Tahoma"/>
            <family val="2"/>
          </rPr>
          <t>Naturaleza o tipo de concepto, ver valores de cada naturaleza en la ayuda del menú contextual</t>
        </r>
      </text>
    </comment>
    <comment ref="C3" authorId="0" shapeId="0" xr:uid="{E2F39ED0-611B-4055-8D87-8778714C23FE}">
      <text>
        <r>
          <rPr>
            <b/>
            <sz val="9"/>
            <color indexed="81"/>
            <rFont val="Tahoma"/>
            <family val="2"/>
          </rPr>
          <t>Unidad principal de medida del concepto</t>
        </r>
      </text>
    </comment>
    <comment ref="D3" authorId="0" shapeId="0" xr:uid="{CB712D8D-0CEC-437B-9053-0FF279589446}">
      <text>
        <r>
          <rPr>
            <b/>
            <sz val="9"/>
            <color indexed="81"/>
            <rFont val="Tahoma"/>
            <family val="2"/>
          </rPr>
          <t>Descripción corta</t>
        </r>
      </text>
    </comment>
    <comment ref="E3" authorId="0" shapeId="0" xr:uid="{E48D9BB8-5300-4E92-A591-8670FF1F142C}">
      <text>
        <r>
          <rPr>
            <b/>
            <sz val="9"/>
            <color indexed="81"/>
            <rFont val="Tahoma"/>
            <family val="2"/>
          </rPr>
          <t>Descripción corta de la línea de medición</t>
        </r>
      </text>
    </comment>
    <comment ref="F3" authorId="0" shapeId="0" xr:uid="{A8B99997-382D-4D99-AC09-DE2CB60BAC12}">
      <text>
        <r>
          <rPr>
            <b/>
            <sz val="9"/>
            <color indexed="81"/>
            <rFont val="Tahoma"/>
            <family val="2"/>
          </rPr>
          <t>Columna A: Número de unidades iguales de la línea de medición</t>
        </r>
      </text>
    </comment>
    <comment ref="G3" authorId="0" shapeId="0" xr:uid="{64396D8C-2CD8-4EEB-8D14-F46FD6DCE2E9}">
      <text>
        <r>
          <rPr>
            <b/>
            <sz val="9"/>
            <color indexed="81"/>
            <rFont val="Tahoma"/>
            <family val="2"/>
          </rPr>
          <t>Columna B: Longitud de la línea de medición</t>
        </r>
      </text>
    </comment>
    <comment ref="H3" authorId="0" shapeId="0" xr:uid="{4BF0D9A2-7A9E-493E-9FB1-13D3AE3FA3C7}">
      <text>
        <r>
          <rPr>
            <b/>
            <sz val="9"/>
            <color indexed="81"/>
            <rFont val="Tahoma"/>
            <family val="2"/>
          </rPr>
          <t>Columna C: Anchura de la línea de medición</t>
        </r>
      </text>
    </comment>
    <comment ref="I3" authorId="0" shapeId="0" xr:uid="{9B9C7797-5CB0-42B0-957B-728730D82D75}">
      <text>
        <r>
          <rPr>
            <b/>
            <sz val="9"/>
            <color indexed="81"/>
            <rFont val="Tahoma"/>
            <family val="2"/>
          </rPr>
          <t>Columna D: Altura de la línea de medición</t>
        </r>
      </text>
    </comment>
    <comment ref="J3" authorId="0" shapeId="0" xr:uid="{B0147943-34AF-4921-8923-9BD958885B47}">
      <text>
        <r>
          <rPr>
            <b/>
            <sz val="9"/>
            <color indexed="81"/>
            <rFont val="Tahoma"/>
            <family val="2"/>
          </rPr>
          <t>Cantidad Verde: Referencia a otra partida Naranja: Fórmula de medición Azul: Expresión</t>
        </r>
      </text>
    </comment>
    <comment ref="K3" authorId="0" shapeId="0" xr:uid="{F7B3C2D0-7DB1-4036-95E3-68A2D07FD557}">
      <text>
        <r>
          <rPr>
            <b/>
            <sz val="9"/>
            <color indexed="81"/>
            <rFont val="Tahoma"/>
            <family val="2"/>
          </rPr>
          <t>Rendimiento o cantidad presupuestada</t>
        </r>
      </text>
    </comment>
    <comment ref="L3" authorId="0" shapeId="0" xr:uid="{97322A25-0AC9-438F-BC7F-32FA20BA5B11}">
      <text>
        <r>
          <rPr>
            <b/>
            <sz val="9"/>
            <color indexed="81"/>
            <rFont val="Tahoma"/>
            <family val="2"/>
          </rPr>
          <t>Precio unitario en el presupuesto</t>
        </r>
      </text>
    </comment>
    <comment ref="M3" authorId="0" shapeId="0" xr:uid="{65BF8A62-C833-4009-B137-460C44580044}">
      <text>
        <r>
          <rPr>
            <b/>
            <sz val="9"/>
            <color indexed="81"/>
            <rFont val="Tahoma"/>
            <family val="2"/>
          </rPr>
          <t>Importe del presupuesto</t>
        </r>
      </text>
    </comment>
  </commentList>
</comments>
</file>

<file path=xl/sharedStrings.xml><?xml version="1.0" encoding="utf-8"?>
<sst xmlns="http://schemas.openxmlformats.org/spreadsheetml/2006/main" count="481" uniqueCount="307">
  <si>
    <t>IFEMA PALACIO MUNICIPAL. CUBIERTA CUADRANGULAR</t>
  </si>
  <si>
    <t>Presupuesto</t>
  </si>
  <si>
    <t>Código</t>
  </si>
  <si>
    <t>Nat</t>
  </si>
  <si>
    <t>Ud</t>
  </si>
  <si>
    <t>Resumen</t>
  </si>
  <si>
    <t>Comentario</t>
  </si>
  <si>
    <t>N</t>
  </si>
  <si>
    <t>Longitud</t>
  </si>
  <si>
    <t>Anchura</t>
  </si>
  <si>
    <t>Altura</t>
  </si>
  <si>
    <t>Cantidad</t>
  </si>
  <si>
    <t>CanPres</t>
  </si>
  <si>
    <t>Pres</t>
  </si>
  <si>
    <t>ImpPres</t>
  </si>
  <si>
    <t>00</t>
  </si>
  <si>
    <t>Capítulo</t>
  </si>
  <si>
    <t/>
  </si>
  <si>
    <t>MEDIOS AUXILIARES</t>
  </si>
  <si>
    <t>00.01</t>
  </si>
  <si>
    <t>Partida</t>
  </si>
  <si>
    <t>d</t>
  </si>
  <si>
    <t>ALQUILER PLATAFORMA ELEVADORA</t>
  </si>
  <si>
    <t>Alquiler de plataforma articulada elevadora diesel de hasta 38m de altura, para actuaciones en los bordes de la cubierta.</t>
  </si>
  <si>
    <t>00.02</t>
  </si>
  <si>
    <t>ALQUILER CAMIÓN PLUMA</t>
  </si>
  <si>
    <t>Alquiler de camión pluma de 25t para subida de material, y para bajada de las escaleras de cubierta sobre los lucernarios y subida de las mimas una vez se hayan realizado las impermeabilizaciones de la cubierta.</t>
  </si>
  <si>
    <t>Total 00</t>
  </si>
  <si>
    <t>01</t>
  </si>
  <si>
    <t>ACTUACIONES PREVIAS</t>
  </si>
  <si>
    <t>01.01</t>
  </si>
  <si>
    <t>m2</t>
  </si>
  <si>
    <t>DEMOLICIÓN COBERTURA PANEL SÁNDWICH DOBLE CHAPA</t>
  </si>
  <si>
    <t>Demolición de cobertura de paneles tipo sándwich de doble chapa nervada, incluidos caballetes, limas, remates laterales, encuentros con paramentos, etc., por medios manuales y sin aprovechamiento del material desmontado, incluso limpieza y retirada de escombros a pie de carga, sin transporte al vertedero, y con parte proporcional de medios auxiliares, sin medidas de protección colectivas. Medición descontando huecos.</t>
  </si>
  <si>
    <t>Cubierta cuadrangular</t>
  </si>
  <si>
    <t>zonas dañadas</t>
  </si>
  <si>
    <t>30</t>
  </si>
  <si>
    <t>6</t>
  </si>
  <si>
    <t>Total 01.01</t>
  </si>
  <si>
    <t>01.02</t>
  </si>
  <si>
    <t>CORREAS PANEL SÁNDWICH</t>
  </si>
  <si>
    <t>Correas cada 1,00 m, con perfil C , perfiles ligeros metálicos obtenidos por laminación en frío de la chapa galvanizada. Totalmente instalada; i/p.p. de replanteo, fijación y medios auxiliares (excepto elevación, transporte y medidas de seguridad colectivas). Medida en su verdadera magnitud.</t>
  </si>
  <si>
    <t>Total 01.02</t>
  </si>
  <si>
    <t>01.03</t>
  </si>
  <si>
    <t>CUBIERTA PANEL SÁNDWICH CHAPA PRELACADA/GALVANIZADA + AISLAM. PU</t>
  </si>
  <si>
    <t>Cubierta formada por panel sándwich de chapa de acero en perfil comercial, similar a la existente,  formada por chapa prelacada en su cara exterior y chapa galvanizada en su cara interior de 0,6 mm de espesor, y núcleo aislante de espuma de poliuretano (PUR) de 40 kg/m3 con un espesor total de 35 mm. Totalmente montada sobre correas metálicas o soporte estructural (no incluido); i/p.p. de solapes, accesorios de fijación, juntas de estanqueidad y medios auxiliares (excepto elevación, transporte y medidas de seguridad colectivas). Conforme a NTE-QTG-8. Medida en verdadera magnitud.</t>
  </si>
  <si>
    <t>Total 01.03</t>
  </si>
  <si>
    <t>01.04</t>
  </si>
  <si>
    <t>m</t>
  </si>
  <si>
    <t>REMATE LATERAL ACERO GALVANIZADO D=500 mm</t>
  </si>
  <si>
    <t>Acabado perimetral en borde formado por un remate lateral de chapa de acero galvanizado de 500 mm desarrollo fijada mecánicamente por su parte horizontal en el borde del soporte base. Se colocará un cordon de sellado bajo el perfil para evitar la filtración de agua.</t>
  </si>
  <si>
    <t>remate perimetral patios</t>
  </si>
  <si>
    <t>27</t>
  </si>
  <si>
    <t>16</t>
  </si>
  <si>
    <t>remates perímetro cubierta</t>
  </si>
  <si>
    <t>93.70</t>
  </si>
  <si>
    <t>87.87</t>
  </si>
  <si>
    <t>remates encuentros con instalaciones</t>
  </si>
  <si>
    <t>60</t>
  </si>
  <si>
    <t>Total 01.04</t>
  </si>
  <si>
    <t>01.05</t>
  </si>
  <si>
    <t>DESMONTAJE Y MONTAJE ESCALERAS</t>
  </si>
  <si>
    <t>Desmontaje y posterior montaje de escaleras sobre los lucernarios, de 1,3 m de ancho.</t>
  </si>
  <si>
    <t>escaleras cubierta sobre lucernarios</t>
  </si>
  <si>
    <t>Total 01.05</t>
  </si>
  <si>
    <t>01.06</t>
  </si>
  <si>
    <t>SELLADO CARPINTERÍA CON SELLADOR SILICÓNICO MAPESIL AC</t>
  </si>
  <si>
    <t>Sellado carpintería-vidrio con junta triangular de 10 mm con sellador silicónico de color Mapesil AC de Mapei o equivalente. Previa limpieza de zona de aplicación y eliminación de siliconas defectuosas. Para un rendimiento de 0,05 l/m. Aplicación y preparación del soporte según se especifica en ficha técnica de producto. Producto con marcado CE y DdP (Declaración de prestaciones) según Reglamento (UE) 305/2011.</t>
  </si>
  <si>
    <t>lucernario central</t>
  </si>
  <si>
    <t>lucernario lateral norte</t>
  </si>
  <si>
    <t>lucernario lateral sur</t>
  </si>
  <si>
    <t>Total 01.06</t>
  </si>
  <si>
    <t>01.07</t>
  </si>
  <si>
    <t>MALLA ELECTROSOLDADA GALVANIZADA 13x13/0,9 mm</t>
  </si>
  <si>
    <t>Marco metálico y malla anti pájaros en patios de ventilación. Malla electrosoldada de 13x13/0,9 mm ,recercada con tubo metálico de 60x60x1,5 mm galvanizado por inmersión. Materiales con marcado CE y DdP (Declaración de prestaciones) según Reglamento (UE) 305/2011.</t>
  </si>
  <si>
    <t>patio</t>
  </si>
  <si>
    <t>Total 01.07</t>
  </si>
  <si>
    <t>01.08</t>
  </si>
  <si>
    <t>u</t>
  </si>
  <si>
    <t>COMPROBACIÓN Y MANTENIMIENTO EXUTORIOS LUCERNARIOS</t>
  </si>
  <si>
    <t>Comprobación realizada por profesional cualificado del estado y funcionamiento de los exutorios de los lucernarios, para comprobación de su correcto funcionamiento de apertura y cierre, comprobación de su correcta estanqueidad y en caso necesario, ejecución de los trabajos necesarios para su obtención, e informe técnico de su estado, indicando las necesidades si precisara</t>
  </si>
  <si>
    <t>Total 01.08</t>
  </si>
  <si>
    <t>01.09</t>
  </si>
  <si>
    <t>m3</t>
  </si>
  <si>
    <t>CARGA/TRANSPORTE VERTEDERO &lt;20 km MAQUINA/CAMIÓN</t>
  </si>
  <si>
    <t>Carga y transporte de escombros al vertedero, a una distancia mayor de 10 km y menor de 20 km, considerando ida y vuelta, en camiones basculantes de hasta 20 t de peso, cargados mediante medios mecánicos y/o manuales, incluso canon de vertedero, sin medidas de protección colectivas.</t>
  </si>
  <si>
    <t>panel sandwich</t>
  </si>
  <si>
    <t>36</t>
  </si>
  <si>
    <t>Total 01.09</t>
  </si>
  <si>
    <t>Total 01</t>
  </si>
  <si>
    <t>02</t>
  </si>
  <si>
    <t>IMPERMEABILIZACIÓN CUBIERTAS</t>
  </si>
  <si>
    <t>02.01</t>
  </si>
  <si>
    <t>AISLAMIENTO PIR VV 60 mm</t>
  </si>
  <si>
    <t>Aislamiento de cubierta plana con planchas de polisocianurato revestida por las dos caras por velo de vidrio (PIR VV) de 60mm de espesor con superficie lisa, para relleno de los huecos de la chapa grecada existente. Resistencia a compresión =200kPa según UNE EN 826. Conductividad térmica 0,028 W/mK, según EN 13162. Reacción al fuego E según UNE-EN 13501-1 B-s2 d0. Medida total la superficie a ejecutar. Con marcado CE y DdP (Declaración de prestaciones) según Reglamento (UE) 305/2011, norma UNE EN 13164 PP de fijaciones a cubierta. Suministro y montaje, totalmente instalado, p.p. medios auxiliares.</t>
  </si>
  <si>
    <t>Relleno huecos chapa grecada (60% de la sup. de cobertura)</t>
  </si>
  <si>
    <t>lateral norte</t>
  </si>
  <si>
    <t>530</t>
  </si>
  <si>
    <t>central</t>
  </si>
  <si>
    <t>4417.50</t>
  </si>
  <si>
    <t>Total 02.01</t>
  </si>
  <si>
    <t>02.02</t>
  </si>
  <si>
    <t>AISLAMIENTO PIR VV 30 mm</t>
  </si>
  <si>
    <t>Aislamiento de cubierta plana con planchas de polisocianurato revestida por las dos caras por velo de vidrio (PIR VV) de 30mm de espesor con superficie lisa. Resistencia a compresión =200kPa según UNE EN 826. Conductividad térmica 0,028 W/mK, según EN 13162. Reacción al fuego E según UNE-EN 13501-1 B-s2 d0. Medida total la superficie a ejecutar. Con marcado CE y DdP (Declaración de prestaciones) según Reglamento (UE) 305/2011, norma UNE EN 13164 PP de fijaciones a cubierta. Suministro y montaje, totalmente instalado, p.p. medios auxiliares.</t>
  </si>
  <si>
    <t>658.66</t>
  </si>
  <si>
    <t>4668.79</t>
  </si>
  <si>
    <t>Total 02.02</t>
  </si>
  <si>
    <t>02.03</t>
  </si>
  <si>
    <t>m²</t>
  </si>
  <si>
    <t>IMPERMEABILIZACIÓN LÁMINA E.P.D.M. e=1,52 mm (RMA)</t>
  </si>
  <si>
    <t>Suministro y colocación de membrana impermeabilizante de caucho sintético EPDM de 1,52 mm de espesor, debidamente solapada, incluso p.p. de perfilería en Z para remate de canalones. Con módulos de hasta 15,25 x 30,5m. Las uniones se realizarán exclusivamente, mediante banda de unión autoahesiva. La membrana se fijará al soporte mediante sistema de anclado no perforante R.M.A. de bandas autoadhesivas o equivalente. Apta para la intemperie. Medición en horizontal y p.p. de remates y petos, y ejecución de las juntas de dilatación existentes, totalmente sellada y estanca, p.p medios auxiliares. Incluye desmontaje , posterior montaje y prueba de homologación de los soportes de las líneas de vida.</t>
  </si>
  <si>
    <t>superficies con solapes del 10%</t>
  </si>
  <si>
    <t>Total 02.03</t>
  </si>
  <si>
    <t>02.03B</t>
  </si>
  <si>
    <t>IMPERMEABILIZACIÓN LÁMINA E.P.D.M CANALETAS</t>
  </si>
  <si>
    <t>Suministro y colocación de membrana impermeabilizante de caucho sintético EPDM de 1,52 mm de espesor, debidamente solapada, incluso p.p. de perfilería en Z para remate de canalones. Con módulos de hasta 15,25 x 30,5m. Las uniones se realizarán exclusivamente, mediante banda de unión autoahesiva. La membrana irá totalmente adherida al soporte.. Apta para la intemperie. Medición en horizontal y p.p. de remates y petos, y ejecución de las juntas de dilatación existentes, totalmente sellada y estanca, p.p medios auxiliares. Incluye desmontaje , posterior montaje y prueba de homologación de los soportes de las líneas de vida.</t>
  </si>
  <si>
    <t>canalón sur</t>
  </si>
  <si>
    <t>170</t>
  </si>
  <si>
    <t>canalón norte</t>
  </si>
  <si>
    <t>130</t>
  </si>
  <si>
    <t>Total 02.03B</t>
  </si>
  <si>
    <t>02.04</t>
  </si>
  <si>
    <t>SUMIDERO E.P.D.M D=110/120 mm</t>
  </si>
  <si>
    <t>Suministro e instalación de sumidero horizontal de PVC, de 465 mm de longitud, 320x120/200 mm y 90 mm de sección, incluso conexión de la membrana impermeabilizante al sumidero mediante soldadura química, i/instalación y conexión a la bajante. Suministro y montaje, totalmente instalado, p.p. medios auxiliares.</t>
  </si>
  <si>
    <t>Total 02.04</t>
  </si>
  <si>
    <t>02.05</t>
  </si>
  <si>
    <t>CAZOLETA E.P.D.M</t>
  </si>
  <si>
    <t>Suministro e instalación de cazoleta edpm para desagüe de 100mm diámetro.</t>
  </si>
  <si>
    <t>Total 02.05</t>
  </si>
  <si>
    <t>02.06</t>
  </si>
  <si>
    <t>IMPERMEABILIZACION DE CUBIERTA MEDIANTE MEMBRANA LÍQUIDA (para cub. invertida)</t>
  </si>
  <si>
    <t>Impermeabilización de cubierta, sistema souplethane 5 o equivalente mediante la aplicación de membrana a base de resina líquida de poliuretano bicomponente, previa limpieza de la superficie. En aplicación manual o mediante proyección mecánica. En dos capas de 1 kg/m² hasta alcanzar un espesor de 1,5 mm, com imprimación inicial y final. Incluso tratamiento en petos, encuentros y bajantes (armado fibra de vidrio). Incluye todas las labores descritas en las especificaciones del fabricante incluidas en el Pliego de Prescripciones Técnicas.</t>
  </si>
  <si>
    <t>suelo patios</t>
  </si>
  <si>
    <t>Total 02.06</t>
  </si>
  <si>
    <t>Total 02</t>
  </si>
  <si>
    <t>03</t>
  </si>
  <si>
    <t>CONTROL DE CALIDAD</t>
  </si>
  <si>
    <t>03.01</t>
  </si>
  <si>
    <t>UD</t>
  </si>
  <si>
    <t>PRUEBA DE ESTANQUEIDAD CUBIERTAS</t>
  </si>
  <si>
    <t>Prueba de estanqueidad en cubiertas mediante regado con aspersones durante un tiempo mínimo de 6 horas del 100% de la superficie a probar comprobando filtraciones durante las 48 horas siguientes.</t>
  </si>
  <si>
    <t>Total 03.01</t>
  </si>
  <si>
    <t>03.02</t>
  </si>
  <si>
    <t>CONTROL DE CALIDAD EJECUCIÓN</t>
  </si>
  <si>
    <t>Control de calidad de ensayos, fichas y materiales, a definir por la Dirección Facultativa.</t>
  </si>
  <si>
    <t>Total 03.02</t>
  </si>
  <si>
    <t>Total 03</t>
  </si>
  <si>
    <t>04</t>
  </si>
  <si>
    <t>GESTIÓN DE RESIDUOS</t>
  </si>
  <si>
    <t>08.01</t>
  </si>
  <si>
    <t>Gestión de Residuos</t>
  </si>
  <si>
    <t>Presupuesto según Estudio de Gestión de Residuos.</t>
  </si>
  <si>
    <t>Total 04</t>
  </si>
  <si>
    <t>05</t>
  </si>
  <si>
    <t>SEGURIDAD Y SALUD</t>
  </si>
  <si>
    <t>05.01</t>
  </si>
  <si>
    <t>INSTALACIONES PROVISIONALES</t>
  </si>
  <si>
    <t>05.01.01</t>
  </si>
  <si>
    <t>ms</t>
  </si>
  <si>
    <t>ALQUILER CASETA ALMACÉN 7,91 m2</t>
  </si>
  <si>
    <t>Mes de alquiler de caseta prefabricada para almacén de obra de 3,55x2,23x2,45 m. de 7,91 m2. Estructura de acero galvanizado. Cubierta y cerramiento lateral de chapa galvanizada trapezoidal de 0,6 mm. reforzada con perfiles de acero, interior prelacado.  Suelo de aglomerado hidrófugo de 19 mm. puerta de acero de 1 mm., de 0,80x2,00 m. pintada con cerradura.  Ventana fija de cristal de 6 mm., recercado con perfil de goma.  Con transporte a 150 km.(ida y vuelta). Entrega y recogida del módulo con camión grúa. Según R.D. 486/97.</t>
  </si>
  <si>
    <t>05.01.02</t>
  </si>
  <si>
    <t>ALQUILER CASETA OFICINA+ASEO 14,65 m2</t>
  </si>
  <si>
    <t>Mes de alquiler de caseta prefabricada para un despacho de oficina y un aseo con inodoro y lavabo de 5,98x2,45x2,45 m. de 14,65 m2. Estructura y cerramiento de chapa galvanizada pintada, aislamiento de poliestireno expandido autoextinguible, interior con tablero melaminado en color. Cubierta de chapa galvanizada reforzada con perfil de acero; fibra de vidrio de 60 mm., interior con tablex lacado. Divisiones en tablero de melamina. Suelo de aglomerado revestido con PVC continuo de 2 mm., y poliestireno de 50 mm. con apoyo en base de chapa galvanizada de sección trapezoidal.  Puerta de 0,8x2 m., de chapa galvanizada de 1 mm., reforzada y con poliestireno de 20 mm., picaporte y cerradura.  Ventana aluminio anodizado corredera, contraventana de acero galvanizado.  Instalación eléctrica 220 V., toma de tierra, automático, 2 fluorescentes de 40 W., enchufes para 1500 W. y punto luz exterior de 60 W. Con transporte a 150 km.(ida y vuelta). Entrega y recogida del módulo con camión grúa. Según R.D. 486/97.</t>
  </si>
  <si>
    <t>05.01.03</t>
  </si>
  <si>
    <t>m.</t>
  </si>
  <si>
    <t>ACOMETIDA ELÉCT. CASETA 4x4 mm2.</t>
  </si>
  <si>
    <t>Acometida provisional de electricidad a caseta de obra, desde el cuadro general formada por manguera flexible de 4x4 mm2 de tensión nominal 750 V., incorporando conductor de tierra color verde y amarillo, fijada sobre apoyos intermedios cada 2,50 m. instalada.</t>
  </si>
  <si>
    <t>Total 05.01.03</t>
  </si>
  <si>
    <t>05.01.04</t>
  </si>
  <si>
    <t>ud</t>
  </si>
  <si>
    <t>ACOMETIDA PROV.FONTANERÍA 25 mm.</t>
  </si>
  <si>
    <t>Acometida provisional de fontanería para obra de la red general municipal de agua potable hasta una longitud máxima de 8 m., realizada con tubo de polietileno de 25 mm. de diámetro, de alta densidad y para 10 atmósferas de presión máxima con collarín de toma de fundición, p.p. de piezas especiales de polietileno y tapón roscado, incluso derechos y permisos para la conexión, terminada y funcionando, y sin incluir la rotura del pavimento.</t>
  </si>
  <si>
    <t>Total 05.01.04</t>
  </si>
  <si>
    <t>05.01.05</t>
  </si>
  <si>
    <t>ACOMETIDA PROVIS. SANEAMIENTO EN SUPERFIC</t>
  </si>
  <si>
    <t>Acometida provisional de saneamiento de caseta de obra a la red general municipal (pozo o imbornal), hasta una distancia máxima de 8 m., formada por tubería en superficie de PVC de 110 mm. de diámetro interior, tapado posterior de la acometida con hormigón en masa HM-20/P/20/I,  y con p.p. de medios auxiliares.</t>
  </si>
  <si>
    <t>Total 05.01.05</t>
  </si>
  <si>
    <t>05.01.06</t>
  </si>
  <si>
    <t>TAQUILLA METÁLICA INDIVIDUAL</t>
  </si>
  <si>
    <t>Taquilla metálica individual para vestuario de 1,80 m. de altura en acero laminado en frío, con tratamiento antifosfatante y anticorrosivo, con pintura secada al horno, cerradura, balda y tubo percha, lamas de ventilación en puerta, colocada, (amortizable en 3 usos).</t>
  </si>
  <si>
    <t>Total 05.01.06</t>
  </si>
  <si>
    <t>05.01.07</t>
  </si>
  <si>
    <t>MESA MELAMINA PARA 10 PERSONAS</t>
  </si>
  <si>
    <t>Mesa de melamina para comedor de obra con capacidad para 10 personas, (amortizable en 3 usos).</t>
  </si>
  <si>
    <t>Total 05.01.07</t>
  </si>
  <si>
    <t>05.01.08</t>
  </si>
  <si>
    <t>BANCO MADERA PARA 5 PERSONAS</t>
  </si>
  <si>
    <t>Banco de madera con capacidad para 5 personas, (amortizable en 3 usos).</t>
  </si>
  <si>
    <t>Total 05.01.08</t>
  </si>
  <si>
    <t>05.01.09</t>
  </si>
  <si>
    <t>DEPÓSITO-CUBO DE BASURAS</t>
  </si>
  <si>
    <t>Cubo para recogida de basuras. (amortizable en 2 usos).</t>
  </si>
  <si>
    <t>Total 05.01.09</t>
  </si>
  <si>
    <t>05.01.10</t>
  </si>
  <si>
    <t>COSTO MENSUAL DE CONSERVACIÓN</t>
  </si>
  <si>
    <t>Costo mensual de conservación de instalaciones provisionales de obra, considerando 2 horas a la semana un oficial de 2ª.</t>
  </si>
  <si>
    <t>Total 05.01.10</t>
  </si>
  <si>
    <t>05.01.11</t>
  </si>
  <si>
    <t>COSTO MENSUAL LIMPIEZA Y DESINF.</t>
  </si>
  <si>
    <t>Costo mensual de limpieza y desinfección de casetas de obra, considerando dos horas a la semana de un peón ordinario.</t>
  </si>
  <si>
    <t>Total 05.01.11</t>
  </si>
  <si>
    <t>Total 05.01</t>
  </si>
  <si>
    <t>05.02</t>
  </si>
  <si>
    <t>MEDIDAS PREVENTIVAS Y PRIMEROS AUXILIOS</t>
  </si>
  <si>
    <t>05.02.01</t>
  </si>
  <si>
    <t>BOTIQUÍN DE URGENCIA</t>
  </si>
  <si>
    <t>Botiquín de urgencia para obra fabricado en chapa de acero, pintado al horno con tratamiento anticorrosivo y serigrafía de cruz.  Color blanco, con contenidos mínimos obligatorios, colocado.</t>
  </si>
  <si>
    <t>Total 05.02.01</t>
  </si>
  <si>
    <t>05.02.02</t>
  </si>
  <si>
    <t>RECONOCIMIENTO MÉDICO BÁSICO I</t>
  </si>
  <si>
    <t>Reconocimiento médico básico I anual trabajador, compuesto por control visión, audiometría y analítica de sangre y orina con 6 parámetros.</t>
  </si>
  <si>
    <t>Total 05.02.02</t>
  </si>
  <si>
    <t>Total 05.02</t>
  </si>
  <si>
    <t>05.03</t>
  </si>
  <si>
    <t>PROTECCIONES COLECTIVAS</t>
  </si>
  <si>
    <t>05.03.01</t>
  </si>
  <si>
    <t>Ml</t>
  </si>
  <si>
    <t>BARANDILLA PROTECCIÓN ALTURAS</t>
  </si>
  <si>
    <t>Barandilla de protección de 1,0 m. de altura en aberturas verticales de huecos, formada por módulo prefabricado por tubo de acero D=50 mm., con pasamanos y travesaño intermedio con verticales cada metro (amortizable en 10 usos) y rodapié de madera de pino 15x5 cms, incluso montaje y desmontaje s/R.D. 486/97</t>
  </si>
  <si>
    <t>Total 05.03.01</t>
  </si>
  <si>
    <t>05.03.02</t>
  </si>
  <si>
    <t>PANEL COMPLETO PVC 700x1000 mm.</t>
  </si>
  <si>
    <t>Panel completo serigrafiado sobre planchas de PVC blanco de 0,6 mm. de espesor nominal. Tamaño 700x1000 mm. Válido para incluir hasta 15 símbolos de señales, incluso textos "Prohibido el paso a toda persona ajena a la obra", i/colocación. s/R.D. 485/97.</t>
  </si>
  <si>
    <t>Total 05.03.02</t>
  </si>
  <si>
    <t>05.03.03</t>
  </si>
  <si>
    <t>PLACA SEÑALIZACIÓN RIESGO</t>
  </si>
  <si>
    <t>Placa señalización-información en PVC serigrafiado de 50x30 cm., fijada mecánicamente, amortizable en 2 usos, incluso colocación y desmontaje. s/R.D. 485/97.</t>
  </si>
  <si>
    <t>Total 05.03.03</t>
  </si>
  <si>
    <t>05.03.04</t>
  </si>
  <si>
    <t>BANDEROLA SEÑALIZACIÓN I. POSTES</t>
  </si>
  <si>
    <t>Banderola de señalización colgante realizada de plástico de colores rojo y blanco, reflectante, i/soporte metálico de 1.20 m. (amortizable en tres usos), colocación y desmontaje. s/R.D. 485/97.</t>
  </si>
  <si>
    <t>Total 05.03.04</t>
  </si>
  <si>
    <t>05.03.05</t>
  </si>
  <si>
    <t>LÍNEA HORIZONTAL DE SEGURIDAD</t>
  </si>
  <si>
    <t>Línea horizontal de seguridad para anclaje y desplazamiento de cinturones de seguridad con cuerda para dispositivo anticaída, D=14 mm, y anclaje autoblocante de fijación de mosquetones de los cinturones, i/desmontaje.</t>
  </si>
  <si>
    <t>Total 05.03.05</t>
  </si>
  <si>
    <t>Total 05.03</t>
  </si>
  <si>
    <t>05.04</t>
  </si>
  <si>
    <t>PROTECCIONES INDIVIDUALES</t>
  </si>
  <si>
    <t>05.04.01</t>
  </si>
  <si>
    <t>CASCO DE SEGURIDAD AJUST. ATALAJES</t>
  </si>
  <si>
    <t>Casco de seguridad con atalaje provisto de 6 puntos de anclaje, para uso normal y eléctrico hasta 440 V. Certificado CE. s/R.D. 773/97 y R.D. 1407/92.</t>
  </si>
  <si>
    <t>Total 05.04.01</t>
  </si>
  <si>
    <t>05.04.02</t>
  </si>
  <si>
    <t>GAFAS PROT. C/VENTANILLA MÓVIL</t>
  </si>
  <si>
    <t>Gafas protectoras con ventanilla móvil y cristal incoloro o coloreado, amortizables en 3 usos. Certificado CE. s/R.D. 773/97 y R.D. 1407/92.</t>
  </si>
  <si>
    <t>Total 05.04.02</t>
  </si>
  <si>
    <t>05.04.03</t>
  </si>
  <si>
    <t>MASCARILLA CELULOSA DESECHABLE</t>
  </si>
  <si>
    <t>Mascarilla de celulosa desechable para trabajos en ambiente con polvo y humos.</t>
  </si>
  <si>
    <t>Total 05.04.03</t>
  </si>
  <si>
    <t>05.04.04</t>
  </si>
  <si>
    <t>JUEGO TAPONES ANTIRUIDO SILICONA</t>
  </si>
  <si>
    <t>Juego de tapones antirruido de silicona ajustables. Certificado CE. s/R.D. 773/97 y R.D. 1407/92.</t>
  </si>
  <si>
    <t>Total 05.04.04</t>
  </si>
  <si>
    <t>05.04.05</t>
  </si>
  <si>
    <t>FAJA DE PROTECCIÓN LUMBAR</t>
  </si>
  <si>
    <t>Faja protección lumbar (amortizable en 4 usos). Certificado CE EN385. s/R.D. 773/97 y R.D. 1407/92.</t>
  </si>
  <si>
    <t>Total 05.04.05</t>
  </si>
  <si>
    <t>05.04.06</t>
  </si>
  <si>
    <t>MONO DE TRABAJO POLIESTER-ALGODÓN</t>
  </si>
  <si>
    <t>Mono de trabajo de una pieza de poliéster-algodón (amortizable en un uso). Certificado CE. s/R.D. 773/97 y R.D. 1407/92.</t>
  </si>
  <si>
    <t>Total 05.04.06</t>
  </si>
  <si>
    <t>05.05.07</t>
  </si>
  <si>
    <t>TRAJE IMPERMEABLE</t>
  </si>
  <si>
    <t>Traje impermeable de trabajo, 2 piezas de PVC, (amortizable en un uso). Certificado CE. s/R.D. 773/97 y R.D. 1407/92.</t>
  </si>
  <si>
    <t>Total 05.05.07</t>
  </si>
  <si>
    <t>05.05.09</t>
  </si>
  <si>
    <t>PETO REFLECTANTE DE SEGURIDAD</t>
  </si>
  <si>
    <t>Peto reflectante de seguridad personal en colores amarillo y rojo (amortizable en 3 usos).  Certificado CE. s/R.D. 773/97 y R.D. 1407/92.</t>
  </si>
  <si>
    <t>Total 05.05.09</t>
  </si>
  <si>
    <t>05.05.10</t>
  </si>
  <si>
    <t>PAR GUANTES DE LONA REFORZADOS</t>
  </si>
  <si>
    <t>Par de guantes de lona reforzados. Certificado CE. s/R.D. 773/97 y R.D. 1407/92.</t>
  </si>
  <si>
    <t>Total 05.05.10</t>
  </si>
  <si>
    <t>05.05.11</t>
  </si>
  <si>
    <t>PAR RODILLERAS</t>
  </si>
  <si>
    <t>Par de rodilleras ajustables de protección ergonómica (amortizables en 3 usos). Certificado CE. s/R.D. 773/97 y R.D. 1407/92.</t>
  </si>
  <si>
    <t>Total 05.05.11</t>
  </si>
  <si>
    <t>05.05.12</t>
  </si>
  <si>
    <t>PAR DE BOTAS DE SEGURIDAD</t>
  </si>
  <si>
    <t>Par de botas de seguridad con plantilla y puntera de acero (amortizables en 1 usos).  Certificado CE. s/R.D. 773/97 y R.D. 1407/92.</t>
  </si>
  <si>
    <t>Total 05.05.12</t>
  </si>
  <si>
    <t>05.05.13</t>
  </si>
  <si>
    <t>EQUIPO PARA TRABAJO VERT. Y HORIZ.</t>
  </si>
  <si>
    <t>Equipo completo para trabajos en vertical y horizontal compuesto por un arnés de seguridad con amarre dorsal y anilla torsal, fabricado con cinta de nylon de 45 mm. y elementos metálicos de acero inoxidable, un dispositivo anticaídas deslizante de doble función y  un rollo de cuerda poliamida de 14 mm. de 2 m. con lazada, incluso bolsa portaequipo. Amortizable en 5 obras. Certificado CE Norma EN 36- EN 696- EN 353-2. s/R.D. 773/97 y R.D. 1407/92.</t>
  </si>
  <si>
    <t>Total 05.05.13</t>
  </si>
  <si>
    <t>Total 05.04</t>
  </si>
  <si>
    <t>05.05</t>
  </si>
  <si>
    <t>FORMACIÓN</t>
  </si>
  <si>
    <t>05.05.01</t>
  </si>
  <si>
    <t>COSTO MENSUAL COMITÉ SEGURIDAD</t>
  </si>
  <si>
    <t>Costo mensual del Comité de Seguridad y salud en el Trabajo, considerando una reunión al mes de dos horas y formado por un técnico cualificado en materia de seguridad y salud, dos trabajadores con categoría de oficial de 2ª o ayudante y un vigilante con categoría de oficial de 1ª.</t>
  </si>
  <si>
    <t>Total 05.05.01</t>
  </si>
  <si>
    <t>05.05.02</t>
  </si>
  <si>
    <t>COSTO MENSUAL FORMACIÓN SEG.HIG.</t>
  </si>
  <si>
    <t>Costo mensual de formación de seguridad y salud en el trabajo, considerando una hora a la semana y realizada por un encargado.</t>
  </si>
  <si>
    <t>Total 05.05.02</t>
  </si>
  <si>
    <t>Total 05.05</t>
  </si>
  <si>
    <t>Total 05</t>
  </si>
  <si>
    <t>PEM</t>
  </si>
  <si>
    <t>0% PEM</t>
  </si>
  <si>
    <t>GG</t>
  </si>
  <si>
    <t>0%PEM</t>
  </si>
  <si>
    <t>BI</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</si>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</sst>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9" x14ac:knownFonts="1">
    <font>
      <sz val="11"/>
      <color theme="1"/>
      <name val="Calibri"/>
      <family val="2"/>
      <scheme val="minor"/>
    </font>
    <font>
      <b/>
      <sz val="10"/>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FF00FF"/>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C0C0C0"/>
        <bgColor indexed="64"/>
      </patternFill>
    </fill>
    <fill>
      <patternFill patternType="solid">
        <fgColor rgb="FFC2D5E7"/>
        <bgColor indexed="64"/>
      </patternFill>
    </fill>
  </fills>
  <borders count="1">
    <border>
      <left/>
      <right/>
      <top/>
      <bottom/>
      <diagonal/>
    </border>
  </borders>
  <cellStyleXfs count="1">
    <xf numFmtId="0" fontId="0" fillId="0" borderId="0"/>
  </cellStyleXfs>
  <cellXfs count="37">
    <xf numFmtId="0" fontId="0" fillId="0" borderId="0" xfId="0"/>
    <xf numFmtId="0" fontId="1" fillId="0" borderId="0" xfId="0" applyFont="1" applyAlignment="1">
      <alignment vertical="top"/>
    </xf>
    <xf numFmtId="0" fontId="0" fillId="0" borderId="0" xfId="0" applyAlignment="1">
      <alignment vertical="top"/>
    </xf>
    <xf numFmtId="0" fontId="2" fillId="0" borderId="0" xfId="0" applyFont="1" applyAlignment="1">
      <alignment vertical="top"/>
    </xf>
    <xf numFmtId="0" fontId="4" fillId="0" borderId="0" xfId="0" applyFont="1" applyAlignment="1">
      <alignment vertical="top"/>
    </xf>
    <xf numFmtId="49" fontId="5" fillId="2" borderId="0" xfId="0" applyNumberFormat="1" applyFont="1" applyFill="1" applyAlignment="1">
      <alignment vertical="top"/>
    </xf>
    <xf numFmtId="0" fontId="5" fillId="2" borderId="0" xfId="0" applyFont="1" applyFill="1" applyAlignment="1">
      <alignment vertical="top"/>
    </xf>
    <xf numFmtId="3" fontId="6" fillId="2" borderId="0" xfId="0" applyNumberFormat="1" applyFont="1" applyFill="1" applyAlignment="1">
      <alignment vertical="top"/>
    </xf>
    <xf numFmtId="4" fontId="6" fillId="2" borderId="0" xfId="0" applyNumberFormat="1" applyFont="1" applyFill="1" applyAlignment="1">
      <alignment vertical="top"/>
    </xf>
    <xf numFmtId="49" fontId="7" fillId="3" borderId="0" xfId="0" applyNumberFormat="1" applyFont="1" applyFill="1" applyAlignment="1">
      <alignment vertical="top"/>
    </xf>
    <xf numFmtId="49" fontId="7" fillId="0" borderId="0" xfId="0" applyNumberFormat="1" applyFont="1" applyAlignment="1">
      <alignment vertical="top"/>
    </xf>
    <xf numFmtId="0" fontId="7" fillId="0" borderId="0" xfId="0" applyFont="1" applyAlignment="1">
      <alignment vertical="top"/>
    </xf>
    <xf numFmtId="4" fontId="7" fillId="0" borderId="0" xfId="0" applyNumberFormat="1" applyFont="1" applyAlignment="1">
      <alignment vertical="top"/>
    </xf>
    <xf numFmtId="4" fontId="8" fillId="0" borderId="0" xfId="0" applyNumberFormat="1" applyFont="1" applyAlignment="1">
      <alignment vertical="top"/>
    </xf>
    <xf numFmtId="49" fontId="5" fillId="0" borderId="0" xfId="0" applyNumberFormat="1" applyFont="1" applyAlignment="1">
      <alignment vertical="top"/>
    </xf>
    <xf numFmtId="3" fontId="7" fillId="0" borderId="0" xfId="0" applyNumberFormat="1" applyFont="1" applyAlignment="1">
      <alignment vertical="top"/>
    </xf>
    <xf numFmtId="4" fontId="6" fillId="0" borderId="0" xfId="0" applyNumberFormat="1" applyFont="1" applyAlignment="1">
      <alignment vertical="top"/>
    </xf>
    <xf numFmtId="0" fontId="7" fillId="4" borderId="0" xfId="0" applyFont="1" applyFill="1" applyAlignment="1">
      <alignment vertical="top"/>
    </xf>
    <xf numFmtId="164" fontId="7" fillId="0" borderId="0" xfId="0" applyNumberFormat="1" applyFont="1" applyAlignment="1">
      <alignment vertical="top"/>
    </xf>
    <xf numFmtId="165" fontId="7" fillId="0" borderId="0" xfId="0" applyNumberFormat="1" applyFont="1" applyAlignment="1">
      <alignment vertical="top"/>
    </xf>
    <xf numFmtId="165" fontId="8" fillId="0" borderId="0" xfId="0" applyNumberFormat="1" applyFont="1" applyAlignment="1">
      <alignment vertical="top"/>
    </xf>
    <xf numFmtId="49" fontId="5" fillId="5" borderId="0" xfId="0" applyNumberFormat="1" applyFont="1" applyFill="1" applyAlignment="1">
      <alignment vertical="top"/>
    </xf>
    <xf numFmtId="0" fontId="5" fillId="5" borderId="0" xfId="0" applyFont="1" applyFill="1" applyAlignment="1">
      <alignment vertical="top"/>
    </xf>
    <xf numFmtId="4" fontId="6" fillId="5" borderId="0" xfId="0" applyNumberFormat="1" applyFont="1" applyFill="1" applyAlignment="1">
      <alignment vertical="top"/>
    </xf>
    <xf numFmtId="0" fontId="4" fillId="0" borderId="0" xfId="0" applyFont="1" applyAlignment="1">
      <alignment vertical="top" wrapText="1"/>
    </xf>
    <xf numFmtId="49" fontId="5" fillId="2" borderId="0" xfId="0" applyNumberFormat="1" applyFont="1" applyFill="1" applyAlignment="1">
      <alignment vertical="top" wrapText="1"/>
    </xf>
    <xf numFmtId="49" fontId="7" fillId="0" borderId="0" xfId="0" applyNumberFormat="1" applyFont="1" applyAlignment="1">
      <alignment vertical="top" wrapText="1"/>
    </xf>
    <xf numFmtId="0" fontId="7" fillId="0" borderId="0" xfId="0" applyFont="1" applyAlignment="1">
      <alignment vertical="top" wrapText="1"/>
    </xf>
    <xf numFmtId="0" fontId="7" fillId="4" borderId="0" xfId="0" applyFont="1" applyFill="1" applyAlignment="1">
      <alignment vertical="top" wrapText="1"/>
    </xf>
    <xf numFmtId="49" fontId="5" fillId="5" borderId="0" xfId="0" applyNumberFormat="1" applyFont="1" applyFill="1" applyAlignment="1">
      <alignment vertical="top" wrapText="1"/>
    </xf>
    <xf numFmtId="49" fontId="5" fillId="0" borderId="0" xfId="0" applyNumberFormat="1" applyFont="1" applyAlignment="1" applyProtection="1">
      <alignment vertical="top"/>
      <protection locked="0"/>
    </xf>
    <xf numFmtId="4" fontId="6" fillId="0" borderId="0" xfId="0" applyNumberFormat="1" applyFont="1" applyAlignment="1" applyProtection="1">
      <alignment vertical="top"/>
      <protection locked="0"/>
    </xf>
    <xf numFmtId="4" fontId="6" fillId="2" borderId="0" xfId="0" applyNumberFormat="1" applyFont="1" applyFill="1" applyAlignment="1" applyProtection="1">
      <alignment vertical="top"/>
      <protection locked="0"/>
    </xf>
    <xf numFmtId="4" fontId="7" fillId="0" borderId="0" xfId="0" applyNumberFormat="1" applyFont="1" applyAlignment="1" applyProtection="1">
      <alignment vertical="top"/>
      <protection locked="0"/>
    </xf>
    <xf numFmtId="4" fontId="8" fillId="0" borderId="0" xfId="0" applyNumberFormat="1" applyFont="1" applyAlignment="1" applyProtection="1">
      <alignment vertical="top"/>
      <protection locked="0"/>
    </xf>
    <xf numFmtId="0" fontId="7" fillId="0" borderId="0" xfId="0" applyFont="1" applyAlignment="1" applyProtection="1">
      <alignment vertical="top"/>
      <protection locked="0"/>
    </xf>
    <xf numFmtId="0" fontId="7" fillId="4" borderId="0" xfId="0" applyFont="1" applyFill="1" applyAlignment="1" applyProtection="1">
      <alignment vertical="top"/>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44ED1-FE93-491F-A8B4-112D30DD1B2F}">
  <dimension ref="A1:M315"/>
  <sheetViews>
    <sheetView tabSelected="1" workbookViewId="0">
      <pane xSplit="4" ySplit="3" topLeftCell="E4" activePane="bottomRight" state="frozen"/>
      <selection pane="topRight" activeCell="E1" sqref="E1"/>
      <selection pane="bottomLeft" activeCell="A4" sqref="A4"/>
      <selection pane="bottomRight" activeCell="L5" sqref="L5"/>
    </sheetView>
  </sheetViews>
  <sheetFormatPr baseColWidth="10" defaultRowHeight="15" x14ac:dyDescent="0.25"/>
  <cols>
    <col min="1" max="1" width="7" bestFit="1" customWidth="1"/>
    <col min="2" max="2" width="6.5703125" bestFit="1" customWidth="1"/>
    <col min="3" max="3" width="3.7109375" bestFit="1" customWidth="1"/>
    <col min="4" max="4" width="32.85546875" customWidth="1"/>
    <col min="5" max="5" width="42" bestFit="1" customWidth="1"/>
    <col min="6" max="6" width="11.7109375" bestFit="1" customWidth="1"/>
    <col min="7" max="7" width="8.5703125" bestFit="1" customWidth="1"/>
    <col min="8" max="8" width="8.140625" bestFit="1" customWidth="1"/>
    <col min="9" max="9" width="6.5703125" bestFit="1" customWidth="1"/>
    <col min="10" max="10" width="10.5703125" bestFit="1" customWidth="1"/>
    <col min="11" max="11" width="7.85546875" bestFit="1" customWidth="1"/>
    <col min="12" max="12" width="10" bestFit="1" customWidth="1"/>
    <col min="13" max="13" width="8.7109375" bestFit="1" customWidth="1"/>
  </cols>
  <sheetData>
    <row r="1" spans="1:13" x14ac:dyDescent="0.25">
      <c r="A1" s="1" t="s">
        <v>0</v>
      </c>
      <c r="B1" s="2"/>
      <c r="C1" s="2"/>
      <c r="D1" s="2"/>
      <c r="E1" s="2"/>
      <c r="F1" s="2"/>
      <c r="G1" s="2"/>
      <c r="H1" s="2"/>
      <c r="I1" s="2"/>
      <c r="J1" s="2"/>
      <c r="K1" s="2"/>
      <c r="L1" s="2"/>
      <c r="M1" s="2"/>
    </row>
    <row r="2" spans="1:13" ht="18.75" x14ac:dyDescent="0.25">
      <c r="A2" s="3" t="s">
        <v>1</v>
      </c>
      <c r="B2" s="2"/>
      <c r="C2" s="2"/>
      <c r="D2" s="2"/>
      <c r="E2" s="2"/>
      <c r="F2" s="2"/>
      <c r="G2" s="2"/>
      <c r="H2" s="2"/>
      <c r="I2" s="2"/>
      <c r="J2" s="2"/>
      <c r="K2" s="2"/>
      <c r="L2" s="2"/>
      <c r="M2" s="2"/>
    </row>
    <row r="3" spans="1:13" x14ac:dyDescent="0.25">
      <c r="A3" s="4" t="s">
        <v>2</v>
      </c>
      <c r="B3" s="4" t="s">
        <v>3</v>
      </c>
      <c r="C3" s="4" t="s">
        <v>4</v>
      </c>
      <c r="D3" s="24" t="s">
        <v>5</v>
      </c>
      <c r="E3" s="4" t="s">
        <v>6</v>
      </c>
      <c r="F3" s="4" t="s">
        <v>7</v>
      </c>
      <c r="G3" s="4" t="s">
        <v>8</v>
      </c>
      <c r="H3" s="4" t="s">
        <v>9</v>
      </c>
      <c r="I3" s="4" t="s">
        <v>10</v>
      </c>
      <c r="J3" s="4" t="s">
        <v>11</v>
      </c>
      <c r="K3" s="4" t="s">
        <v>12</v>
      </c>
      <c r="L3" s="4" t="s">
        <v>13</v>
      </c>
      <c r="M3" s="4" t="s">
        <v>14</v>
      </c>
    </row>
    <row r="4" spans="1:13" x14ac:dyDescent="0.25">
      <c r="A4" s="5" t="s">
        <v>15</v>
      </c>
      <c r="B4" s="5" t="s">
        <v>16</v>
      </c>
      <c r="C4" s="5" t="s">
        <v>17</v>
      </c>
      <c r="D4" s="25" t="s">
        <v>18</v>
      </c>
      <c r="E4" s="6"/>
      <c r="F4" s="6"/>
      <c r="G4" s="6"/>
      <c r="H4" s="6"/>
      <c r="I4" s="6"/>
      <c r="J4" s="6"/>
      <c r="K4" s="7">
        <f>K9</f>
        <v>1</v>
      </c>
      <c r="L4" s="32">
        <f>L9</f>
        <v>0</v>
      </c>
      <c r="M4" s="32">
        <f>M9</f>
        <v>0</v>
      </c>
    </row>
    <row r="5" spans="1:13" x14ac:dyDescent="0.25">
      <c r="A5" s="9" t="s">
        <v>19</v>
      </c>
      <c r="B5" s="10" t="s">
        <v>20</v>
      </c>
      <c r="C5" s="10" t="s">
        <v>21</v>
      </c>
      <c r="D5" s="26" t="s">
        <v>22</v>
      </c>
      <c r="E5" s="11"/>
      <c r="F5" s="11"/>
      <c r="G5" s="11"/>
      <c r="H5" s="11"/>
      <c r="I5" s="11"/>
      <c r="J5" s="11"/>
      <c r="K5" s="12">
        <v>15</v>
      </c>
      <c r="L5" s="33"/>
      <c r="M5" s="34">
        <f>ROUND(K5*L5,2)</f>
        <v>0</v>
      </c>
    </row>
    <row r="6" spans="1:13" ht="33.75" x14ac:dyDescent="0.25">
      <c r="A6" s="11"/>
      <c r="B6" s="11"/>
      <c r="C6" s="11"/>
      <c r="D6" s="26" t="s">
        <v>23</v>
      </c>
      <c r="E6" s="11"/>
      <c r="F6" s="11"/>
      <c r="G6" s="11"/>
      <c r="H6" s="11"/>
      <c r="I6" s="11"/>
      <c r="J6" s="11"/>
      <c r="K6" s="11"/>
      <c r="L6" s="35"/>
      <c r="M6" s="35"/>
    </row>
    <row r="7" spans="1:13" x14ac:dyDescent="0.25">
      <c r="A7" s="9" t="s">
        <v>24</v>
      </c>
      <c r="B7" s="10" t="s">
        <v>20</v>
      </c>
      <c r="C7" s="10" t="s">
        <v>21</v>
      </c>
      <c r="D7" s="26" t="s">
        <v>25</v>
      </c>
      <c r="E7" s="11"/>
      <c r="F7" s="11"/>
      <c r="G7" s="11"/>
      <c r="H7" s="11"/>
      <c r="I7" s="11"/>
      <c r="J7" s="11"/>
      <c r="K7" s="12">
        <v>7</v>
      </c>
      <c r="L7" s="33"/>
      <c r="M7" s="34">
        <f>ROUND(K7*L7,2)</f>
        <v>0</v>
      </c>
    </row>
    <row r="8" spans="1:13" ht="56.25" x14ac:dyDescent="0.25">
      <c r="A8" s="11"/>
      <c r="B8" s="11"/>
      <c r="C8" s="11"/>
      <c r="D8" s="26" t="s">
        <v>26</v>
      </c>
      <c r="E8" s="11"/>
      <c r="F8" s="11"/>
      <c r="G8" s="11"/>
      <c r="H8" s="11"/>
      <c r="I8" s="11"/>
      <c r="J8" s="11"/>
      <c r="K8" s="11"/>
      <c r="L8" s="35"/>
      <c r="M8" s="35"/>
    </row>
    <row r="9" spans="1:13" x14ac:dyDescent="0.25">
      <c r="A9" s="11"/>
      <c r="B9" s="11"/>
      <c r="C9" s="11"/>
      <c r="D9" s="27"/>
      <c r="E9" s="11"/>
      <c r="F9" s="11"/>
      <c r="G9" s="11"/>
      <c r="H9" s="11"/>
      <c r="I9" s="11"/>
      <c r="J9" s="14" t="s">
        <v>27</v>
      </c>
      <c r="K9" s="15">
        <v>1</v>
      </c>
      <c r="L9" s="31">
        <f>M5+M7</f>
        <v>0</v>
      </c>
      <c r="M9" s="31">
        <f>ROUND(K9*L9,2)</f>
        <v>0</v>
      </c>
    </row>
    <row r="10" spans="1:13" ht="0.95" customHeight="1" x14ac:dyDescent="0.25">
      <c r="A10" s="17"/>
      <c r="B10" s="17"/>
      <c r="C10" s="17"/>
      <c r="D10" s="28"/>
      <c r="E10" s="17"/>
      <c r="F10" s="17"/>
      <c r="G10" s="17"/>
      <c r="H10" s="17"/>
      <c r="I10" s="17"/>
      <c r="J10" s="17"/>
      <c r="K10" s="17"/>
      <c r="L10" s="36"/>
      <c r="M10" s="36"/>
    </row>
    <row r="11" spans="1:13" x14ac:dyDescent="0.25">
      <c r="A11" s="5" t="s">
        <v>28</v>
      </c>
      <c r="B11" s="5" t="s">
        <v>16</v>
      </c>
      <c r="C11" s="5" t="s">
        <v>17</v>
      </c>
      <c r="D11" s="25" t="s">
        <v>29</v>
      </c>
      <c r="E11" s="6"/>
      <c r="F11" s="6"/>
      <c r="G11" s="6"/>
      <c r="H11" s="6"/>
      <c r="I11" s="6"/>
      <c r="J11" s="6"/>
      <c r="K11" s="7">
        <f>K73</f>
        <v>1</v>
      </c>
      <c r="L11" s="32">
        <f>L73</f>
        <v>0</v>
      </c>
      <c r="M11" s="32">
        <f>M73</f>
        <v>0</v>
      </c>
    </row>
    <row r="12" spans="1:13" ht="22.5" x14ac:dyDescent="0.25">
      <c r="A12" s="9" t="s">
        <v>30</v>
      </c>
      <c r="B12" s="10" t="s">
        <v>20</v>
      </c>
      <c r="C12" s="10" t="s">
        <v>31</v>
      </c>
      <c r="D12" s="26" t="s">
        <v>32</v>
      </c>
      <c r="E12" s="11"/>
      <c r="F12" s="11"/>
      <c r="G12" s="11"/>
      <c r="H12" s="11"/>
      <c r="I12" s="11"/>
      <c r="J12" s="11"/>
      <c r="K12" s="13">
        <f>K17</f>
        <v>36</v>
      </c>
      <c r="L12" s="34">
        <f>L17</f>
        <v>0</v>
      </c>
      <c r="M12" s="34">
        <f>M17</f>
        <v>0</v>
      </c>
    </row>
    <row r="13" spans="1:13" ht="112.5" x14ac:dyDescent="0.25">
      <c r="A13" s="11"/>
      <c r="B13" s="11"/>
      <c r="C13" s="11"/>
      <c r="D13" s="26" t="s">
        <v>33</v>
      </c>
      <c r="E13" s="11"/>
      <c r="F13" s="11"/>
      <c r="G13" s="11"/>
      <c r="H13" s="11"/>
      <c r="I13" s="11"/>
      <c r="J13" s="11"/>
      <c r="K13" s="11"/>
      <c r="L13" s="35"/>
      <c r="M13" s="35"/>
    </row>
    <row r="14" spans="1:13" x14ac:dyDescent="0.25">
      <c r="A14" s="11"/>
      <c r="B14" s="11"/>
      <c r="C14" s="11"/>
      <c r="D14" s="27"/>
      <c r="E14" s="10" t="s">
        <v>34</v>
      </c>
      <c r="F14" s="18"/>
      <c r="G14" s="19"/>
      <c r="H14" s="19"/>
      <c r="I14" s="19"/>
      <c r="J14" s="20">
        <f>OR(F14&lt;&gt;0,G14&lt;&gt;0,H14&lt;&gt;0,I14&lt;&gt;0)*(F14 + (F14 = 0))*(G14 + (G14 = 0))*(H14 + (H14 = 0))*(I14 + (I14 = 0))</f>
        <v>0</v>
      </c>
      <c r="K14" s="11"/>
      <c r="L14" s="35"/>
      <c r="M14" s="35"/>
    </row>
    <row r="15" spans="1:13" x14ac:dyDescent="0.25">
      <c r="A15" s="11"/>
      <c r="B15" s="11"/>
      <c r="C15" s="11"/>
      <c r="D15" s="27"/>
      <c r="E15" s="10" t="s">
        <v>35</v>
      </c>
      <c r="F15" s="18">
        <v>0</v>
      </c>
      <c r="G15" s="19">
        <v>0</v>
      </c>
      <c r="H15" s="19">
        <v>0</v>
      </c>
      <c r="I15" s="19">
        <v>0</v>
      </c>
      <c r="J15" s="19">
        <v>30</v>
      </c>
      <c r="K15" s="10" t="s">
        <v>36</v>
      </c>
      <c r="L15" s="35"/>
      <c r="M15" s="35"/>
    </row>
    <row r="16" spans="1:13" x14ac:dyDescent="0.25">
      <c r="A16" s="11"/>
      <c r="B16" s="11"/>
      <c r="C16" s="11"/>
      <c r="D16" s="27"/>
      <c r="E16" s="10" t="s">
        <v>17</v>
      </c>
      <c r="F16" s="18">
        <v>0</v>
      </c>
      <c r="G16" s="19">
        <v>0</v>
      </c>
      <c r="H16" s="19">
        <v>0</v>
      </c>
      <c r="I16" s="19">
        <v>0</v>
      </c>
      <c r="J16" s="19">
        <v>6</v>
      </c>
      <c r="K16" s="10" t="s">
        <v>37</v>
      </c>
      <c r="L16" s="35"/>
      <c r="M16" s="35"/>
    </row>
    <row r="17" spans="1:13" x14ac:dyDescent="0.25">
      <c r="A17" s="11"/>
      <c r="B17" s="11"/>
      <c r="C17" s="11"/>
      <c r="D17" s="27"/>
      <c r="E17" s="11"/>
      <c r="F17" s="11"/>
      <c r="G17" s="11"/>
      <c r="H17" s="11"/>
      <c r="I17" s="11"/>
      <c r="J17" s="14" t="s">
        <v>38</v>
      </c>
      <c r="K17" s="16">
        <f>SUM(J14:J16)</f>
        <v>36</v>
      </c>
      <c r="L17" s="33"/>
      <c r="M17" s="31">
        <f>ROUND(K17*L17,2)</f>
        <v>0</v>
      </c>
    </row>
    <row r="18" spans="1:13" ht="0.95" customHeight="1" x14ac:dyDescent="0.25">
      <c r="A18" s="17"/>
      <c r="B18" s="17"/>
      <c r="C18" s="17"/>
      <c r="D18" s="28"/>
      <c r="E18" s="17"/>
      <c r="F18" s="17"/>
      <c r="G18" s="17"/>
      <c r="H18" s="17"/>
      <c r="I18" s="17"/>
      <c r="J18" s="17"/>
      <c r="K18" s="17"/>
      <c r="L18" s="36"/>
      <c r="M18" s="36"/>
    </row>
    <row r="19" spans="1:13" x14ac:dyDescent="0.25">
      <c r="A19" s="9" t="s">
        <v>39</v>
      </c>
      <c r="B19" s="10" t="s">
        <v>20</v>
      </c>
      <c r="C19" s="10" t="s">
        <v>31</v>
      </c>
      <c r="D19" s="26" t="s">
        <v>40</v>
      </c>
      <c r="E19" s="11"/>
      <c r="F19" s="11"/>
      <c r="G19" s="11"/>
      <c r="H19" s="11"/>
      <c r="I19" s="11"/>
      <c r="J19" s="11"/>
      <c r="K19" s="13">
        <f>K24</f>
        <v>36</v>
      </c>
      <c r="L19" s="34">
        <f>L24</f>
        <v>0</v>
      </c>
      <c r="M19" s="34">
        <f>M24</f>
        <v>0</v>
      </c>
    </row>
    <row r="20" spans="1:13" ht="90" x14ac:dyDescent="0.25">
      <c r="A20" s="11"/>
      <c r="B20" s="11"/>
      <c r="C20" s="11"/>
      <c r="D20" s="26" t="s">
        <v>41</v>
      </c>
      <c r="E20" s="11"/>
      <c r="F20" s="11"/>
      <c r="G20" s="11"/>
      <c r="H20" s="11"/>
      <c r="I20" s="11"/>
      <c r="J20" s="11"/>
      <c r="K20" s="11"/>
      <c r="L20" s="35"/>
      <c r="M20" s="35"/>
    </row>
    <row r="21" spans="1:13" x14ac:dyDescent="0.25">
      <c r="A21" s="11"/>
      <c r="B21" s="11"/>
      <c r="C21" s="11"/>
      <c r="D21" s="27"/>
      <c r="E21" s="10" t="s">
        <v>34</v>
      </c>
      <c r="F21" s="18"/>
      <c r="G21" s="19"/>
      <c r="H21" s="19"/>
      <c r="I21" s="19"/>
      <c r="J21" s="20">
        <f>OR(F21&lt;&gt;0,G21&lt;&gt;0,H21&lt;&gt;0,I21&lt;&gt;0)*(F21 + (F21 = 0))*(G21 + (G21 = 0))*(H21 + (H21 = 0))*(I21 + (I21 = 0))</f>
        <v>0</v>
      </c>
      <c r="K21" s="11"/>
      <c r="L21" s="35"/>
      <c r="M21" s="35"/>
    </row>
    <row r="22" spans="1:13" x14ac:dyDescent="0.25">
      <c r="A22" s="11"/>
      <c r="B22" s="11"/>
      <c r="C22" s="11"/>
      <c r="D22" s="27"/>
      <c r="E22" s="10" t="s">
        <v>35</v>
      </c>
      <c r="F22" s="18">
        <v>0</v>
      </c>
      <c r="G22" s="19">
        <v>0</v>
      </c>
      <c r="H22" s="19">
        <v>0</v>
      </c>
      <c r="I22" s="19">
        <v>0</v>
      </c>
      <c r="J22" s="19">
        <v>30</v>
      </c>
      <c r="K22" s="10" t="s">
        <v>36</v>
      </c>
      <c r="L22" s="35"/>
      <c r="M22" s="35"/>
    </row>
    <row r="23" spans="1:13" x14ac:dyDescent="0.25">
      <c r="A23" s="11"/>
      <c r="B23" s="11"/>
      <c r="C23" s="11"/>
      <c r="D23" s="27"/>
      <c r="E23" s="10" t="s">
        <v>17</v>
      </c>
      <c r="F23" s="18">
        <v>0</v>
      </c>
      <c r="G23" s="19">
        <v>0</v>
      </c>
      <c r="H23" s="19">
        <v>0</v>
      </c>
      <c r="I23" s="19">
        <v>0</v>
      </c>
      <c r="J23" s="19">
        <v>6</v>
      </c>
      <c r="K23" s="10" t="s">
        <v>37</v>
      </c>
      <c r="L23" s="35"/>
      <c r="M23" s="35"/>
    </row>
    <row r="24" spans="1:13" x14ac:dyDescent="0.25">
      <c r="A24" s="11"/>
      <c r="B24" s="11"/>
      <c r="C24" s="11"/>
      <c r="D24" s="27"/>
      <c r="E24" s="11"/>
      <c r="F24" s="11"/>
      <c r="G24" s="11"/>
      <c r="H24" s="11"/>
      <c r="I24" s="11"/>
      <c r="J24" s="14" t="s">
        <v>42</v>
      </c>
      <c r="K24" s="16">
        <f>SUM(J21:J23)</f>
        <v>36</v>
      </c>
      <c r="L24" s="33"/>
      <c r="M24" s="31">
        <f>ROUND(K24*L24,2)</f>
        <v>0</v>
      </c>
    </row>
    <row r="25" spans="1:13" ht="0.95" customHeight="1" x14ac:dyDescent="0.25">
      <c r="A25" s="17"/>
      <c r="B25" s="17"/>
      <c r="C25" s="17"/>
      <c r="D25" s="28"/>
      <c r="E25" s="17"/>
      <c r="F25" s="17"/>
      <c r="G25" s="17"/>
      <c r="H25" s="17"/>
      <c r="I25" s="17"/>
      <c r="J25" s="17"/>
      <c r="K25" s="17"/>
      <c r="L25" s="36"/>
      <c r="M25" s="36"/>
    </row>
    <row r="26" spans="1:13" ht="22.5" x14ac:dyDescent="0.25">
      <c r="A26" s="9" t="s">
        <v>43</v>
      </c>
      <c r="B26" s="10" t="s">
        <v>20</v>
      </c>
      <c r="C26" s="10" t="s">
        <v>31</v>
      </c>
      <c r="D26" s="26" t="s">
        <v>44</v>
      </c>
      <c r="E26" s="11"/>
      <c r="F26" s="11"/>
      <c r="G26" s="11"/>
      <c r="H26" s="11"/>
      <c r="I26" s="11"/>
      <c r="J26" s="11"/>
      <c r="K26" s="13">
        <f>K31</f>
        <v>36</v>
      </c>
      <c r="L26" s="34">
        <f>L31</f>
        <v>0</v>
      </c>
      <c r="M26" s="34">
        <f>M31</f>
        <v>0</v>
      </c>
    </row>
    <row r="27" spans="1:13" ht="157.5" x14ac:dyDescent="0.25">
      <c r="A27" s="11"/>
      <c r="B27" s="11"/>
      <c r="C27" s="11"/>
      <c r="D27" s="26" t="s">
        <v>45</v>
      </c>
      <c r="E27" s="11"/>
      <c r="F27" s="11"/>
      <c r="G27" s="11"/>
      <c r="H27" s="11"/>
      <c r="I27" s="11"/>
      <c r="J27" s="11"/>
      <c r="K27" s="11"/>
      <c r="L27" s="35"/>
      <c r="M27" s="35"/>
    </row>
    <row r="28" spans="1:13" x14ac:dyDescent="0.25">
      <c r="A28" s="11"/>
      <c r="B28" s="11"/>
      <c r="C28" s="11"/>
      <c r="D28" s="27"/>
      <c r="E28" s="10" t="s">
        <v>34</v>
      </c>
      <c r="F28" s="18"/>
      <c r="G28" s="19"/>
      <c r="H28" s="19"/>
      <c r="I28" s="19"/>
      <c r="J28" s="20">
        <f>OR(F28&lt;&gt;0,G28&lt;&gt;0,H28&lt;&gt;0,I28&lt;&gt;0)*(F28 + (F28 = 0))*(G28 + (G28 = 0))*(H28 + (H28 = 0))*(I28 + (I28 = 0))</f>
        <v>0</v>
      </c>
      <c r="K28" s="11"/>
      <c r="L28" s="35"/>
      <c r="M28" s="35"/>
    </row>
    <row r="29" spans="1:13" x14ac:dyDescent="0.25">
      <c r="A29" s="11"/>
      <c r="B29" s="11"/>
      <c r="C29" s="11"/>
      <c r="D29" s="27"/>
      <c r="E29" s="10" t="s">
        <v>35</v>
      </c>
      <c r="F29" s="18">
        <v>0</v>
      </c>
      <c r="G29" s="19">
        <v>0</v>
      </c>
      <c r="H29" s="19">
        <v>0</v>
      </c>
      <c r="I29" s="19">
        <v>0</v>
      </c>
      <c r="J29" s="19">
        <v>30</v>
      </c>
      <c r="K29" s="10" t="s">
        <v>36</v>
      </c>
      <c r="L29" s="35"/>
      <c r="M29" s="35"/>
    </row>
    <row r="30" spans="1:13" x14ac:dyDescent="0.25">
      <c r="A30" s="11"/>
      <c r="B30" s="11"/>
      <c r="C30" s="11"/>
      <c r="D30" s="27"/>
      <c r="E30" s="10" t="s">
        <v>17</v>
      </c>
      <c r="F30" s="18">
        <v>0</v>
      </c>
      <c r="G30" s="19">
        <v>0</v>
      </c>
      <c r="H30" s="19">
        <v>0</v>
      </c>
      <c r="I30" s="19">
        <v>0</v>
      </c>
      <c r="J30" s="19">
        <v>6</v>
      </c>
      <c r="K30" s="10" t="s">
        <v>37</v>
      </c>
      <c r="L30" s="35"/>
      <c r="M30" s="35"/>
    </row>
    <row r="31" spans="1:13" x14ac:dyDescent="0.25">
      <c r="A31" s="11"/>
      <c r="B31" s="11"/>
      <c r="C31" s="11"/>
      <c r="D31" s="27"/>
      <c r="E31" s="11"/>
      <c r="F31" s="11"/>
      <c r="G31" s="11"/>
      <c r="H31" s="11"/>
      <c r="I31" s="11"/>
      <c r="J31" s="14" t="s">
        <v>46</v>
      </c>
      <c r="K31" s="16">
        <f>SUM(J28:J30)</f>
        <v>36</v>
      </c>
      <c r="L31" s="33"/>
      <c r="M31" s="31">
        <f>ROUND(K31*L31,2)</f>
        <v>0</v>
      </c>
    </row>
    <row r="32" spans="1:13" ht="0.95" customHeight="1" x14ac:dyDescent="0.25">
      <c r="A32" s="17"/>
      <c r="B32" s="17"/>
      <c r="C32" s="17"/>
      <c r="D32" s="28"/>
      <c r="E32" s="17"/>
      <c r="F32" s="17"/>
      <c r="G32" s="17"/>
      <c r="H32" s="17"/>
      <c r="I32" s="17"/>
      <c r="J32" s="17"/>
      <c r="K32" s="17"/>
      <c r="L32" s="36"/>
      <c r="M32" s="36"/>
    </row>
    <row r="33" spans="1:13" ht="22.5" x14ac:dyDescent="0.25">
      <c r="A33" s="9" t="s">
        <v>47</v>
      </c>
      <c r="B33" s="10" t="s">
        <v>20</v>
      </c>
      <c r="C33" s="10" t="s">
        <v>48</v>
      </c>
      <c r="D33" s="26" t="s">
        <v>49</v>
      </c>
      <c r="E33" s="11"/>
      <c r="F33" s="11"/>
      <c r="G33" s="11"/>
      <c r="H33" s="11"/>
      <c r="I33" s="11"/>
      <c r="J33" s="11"/>
      <c r="K33" s="13">
        <f>K40</f>
        <v>459.27</v>
      </c>
      <c r="L33" s="34">
        <f>L40</f>
        <v>0</v>
      </c>
      <c r="M33" s="34">
        <f>M40</f>
        <v>0</v>
      </c>
    </row>
    <row r="34" spans="1:13" ht="67.5" x14ac:dyDescent="0.25">
      <c r="A34" s="11"/>
      <c r="B34" s="11"/>
      <c r="C34" s="11"/>
      <c r="D34" s="26" t="s">
        <v>50</v>
      </c>
      <c r="E34" s="11"/>
      <c r="F34" s="11"/>
      <c r="G34" s="11"/>
      <c r="H34" s="11"/>
      <c r="I34" s="11"/>
      <c r="J34" s="11"/>
      <c r="K34" s="11"/>
      <c r="L34" s="35"/>
      <c r="M34" s="35"/>
    </row>
    <row r="35" spans="1:13" x14ac:dyDescent="0.25">
      <c r="A35" s="11"/>
      <c r="B35" s="11"/>
      <c r="C35" s="11"/>
      <c r="D35" s="27"/>
      <c r="E35" s="10" t="s">
        <v>51</v>
      </c>
      <c r="F35" s="18">
        <v>4</v>
      </c>
      <c r="G35" s="19">
        <v>0</v>
      </c>
      <c r="H35" s="19">
        <v>0</v>
      </c>
      <c r="I35" s="19">
        <v>0</v>
      </c>
      <c r="J35" s="19">
        <v>108</v>
      </c>
      <c r="K35" s="10" t="s">
        <v>52</v>
      </c>
      <c r="L35" s="35"/>
      <c r="M35" s="35"/>
    </row>
    <row r="36" spans="1:13" x14ac:dyDescent="0.25">
      <c r="A36" s="11"/>
      <c r="B36" s="11"/>
      <c r="C36" s="11"/>
      <c r="D36" s="27"/>
      <c r="E36" s="10" t="s">
        <v>17</v>
      </c>
      <c r="F36" s="18">
        <v>1</v>
      </c>
      <c r="G36" s="19">
        <v>0</v>
      </c>
      <c r="H36" s="19">
        <v>0</v>
      </c>
      <c r="I36" s="19">
        <v>0</v>
      </c>
      <c r="J36" s="19">
        <v>16</v>
      </c>
      <c r="K36" s="10" t="s">
        <v>53</v>
      </c>
      <c r="L36" s="35"/>
      <c r="M36" s="35"/>
    </row>
    <row r="37" spans="1:13" x14ac:dyDescent="0.25">
      <c r="A37" s="11"/>
      <c r="B37" s="11"/>
      <c r="C37" s="11"/>
      <c r="D37" s="27"/>
      <c r="E37" s="10" t="s">
        <v>54</v>
      </c>
      <c r="F37" s="18">
        <v>2</v>
      </c>
      <c r="G37" s="19">
        <v>0</v>
      </c>
      <c r="H37" s="19">
        <v>0</v>
      </c>
      <c r="I37" s="19">
        <v>0</v>
      </c>
      <c r="J37" s="19">
        <v>187.4</v>
      </c>
      <c r="K37" s="10" t="s">
        <v>55</v>
      </c>
      <c r="L37" s="35"/>
      <c r="M37" s="35"/>
    </row>
    <row r="38" spans="1:13" x14ac:dyDescent="0.25">
      <c r="A38" s="11"/>
      <c r="B38" s="11"/>
      <c r="C38" s="11"/>
      <c r="D38" s="27"/>
      <c r="E38" s="10" t="s">
        <v>17</v>
      </c>
      <c r="F38" s="18">
        <v>1</v>
      </c>
      <c r="G38" s="19">
        <v>0</v>
      </c>
      <c r="H38" s="19">
        <v>0</v>
      </c>
      <c r="I38" s="19">
        <v>0</v>
      </c>
      <c r="J38" s="19">
        <v>87.87</v>
      </c>
      <c r="K38" s="10" t="s">
        <v>56</v>
      </c>
      <c r="L38" s="35"/>
      <c r="M38" s="35"/>
    </row>
    <row r="39" spans="1:13" x14ac:dyDescent="0.25">
      <c r="A39" s="11"/>
      <c r="B39" s="11"/>
      <c r="C39" s="11"/>
      <c r="D39" s="27"/>
      <c r="E39" s="10" t="s">
        <v>57</v>
      </c>
      <c r="F39" s="18">
        <v>1</v>
      </c>
      <c r="G39" s="19">
        <v>0</v>
      </c>
      <c r="H39" s="19">
        <v>0</v>
      </c>
      <c r="I39" s="19">
        <v>0</v>
      </c>
      <c r="J39" s="19">
        <v>60</v>
      </c>
      <c r="K39" s="10" t="s">
        <v>58</v>
      </c>
      <c r="L39" s="35"/>
      <c r="M39" s="35"/>
    </row>
    <row r="40" spans="1:13" x14ac:dyDescent="0.25">
      <c r="A40" s="11"/>
      <c r="B40" s="11"/>
      <c r="C40" s="11"/>
      <c r="D40" s="27"/>
      <c r="E40" s="11"/>
      <c r="F40" s="11"/>
      <c r="G40" s="11"/>
      <c r="H40" s="11"/>
      <c r="I40" s="11"/>
      <c r="J40" s="14" t="s">
        <v>59</v>
      </c>
      <c r="K40" s="16">
        <f>SUM(J35:J39)</f>
        <v>459.27</v>
      </c>
      <c r="L40" s="33"/>
      <c r="M40" s="31">
        <f>ROUND(K40*L40,2)</f>
        <v>0</v>
      </c>
    </row>
    <row r="41" spans="1:13" ht="0.95" customHeight="1" x14ac:dyDescent="0.25">
      <c r="A41" s="17"/>
      <c r="B41" s="17"/>
      <c r="C41" s="17"/>
      <c r="D41" s="28"/>
      <c r="E41" s="17"/>
      <c r="F41" s="17"/>
      <c r="G41" s="17"/>
      <c r="H41" s="17"/>
      <c r="I41" s="17"/>
      <c r="J41" s="17"/>
      <c r="K41" s="17"/>
      <c r="L41" s="36"/>
      <c r="M41" s="36"/>
    </row>
    <row r="42" spans="1:13" x14ac:dyDescent="0.25">
      <c r="A42" s="9" t="s">
        <v>60</v>
      </c>
      <c r="B42" s="10" t="s">
        <v>20</v>
      </c>
      <c r="C42" s="10" t="s">
        <v>48</v>
      </c>
      <c r="D42" s="26" t="s">
        <v>61</v>
      </c>
      <c r="E42" s="11"/>
      <c r="F42" s="11"/>
      <c r="G42" s="11"/>
      <c r="H42" s="11"/>
      <c r="I42" s="11"/>
      <c r="J42" s="11"/>
      <c r="K42" s="13">
        <f>K45</f>
        <v>16.600000000000001</v>
      </c>
      <c r="L42" s="34">
        <f>L45</f>
        <v>0</v>
      </c>
      <c r="M42" s="34">
        <f>M45</f>
        <v>0</v>
      </c>
    </row>
    <row r="43" spans="1:13" ht="22.5" x14ac:dyDescent="0.25">
      <c r="A43" s="11"/>
      <c r="B43" s="11"/>
      <c r="C43" s="11"/>
      <c r="D43" s="26" t="s">
        <v>62</v>
      </c>
      <c r="E43" s="11"/>
      <c r="F43" s="11"/>
      <c r="G43" s="11"/>
      <c r="H43" s="11"/>
      <c r="I43" s="11"/>
      <c r="J43" s="11"/>
      <c r="K43" s="11"/>
      <c r="L43" s="35"/>
      <c r="M43" s="35"/>
    </row>
    <row r="44" spans="1:13" x14ac:dyDescent="0.25">
      <c r="A44" s="11"/>
      <c r="B44" s="11"/>
      <c r="C44" s="11"/>
      <c r="D44" s="27"/>
      <c r="E44" s="10" t="s">
        <v>63</v>
      </c>
      <c r="F44" s="18">
        <v>2</v>
      </c>
      <c r="G44" s="19">
        <v>8.3000000000000007</v>
      </c>
      <c r="H44" s="19">
        <v>0</v>
      </c>
      <c r="I44" s="19">
        <v>0</v>
      </c>
      <c r="J44" s="20">
        <f>OR(F44&lt;&gt;0,G44&lt;&gt;0,H44&lt;&gt;0,I44&lt;&gt;0)*(F44 + (F44 = 0))*(G44 + (G44 = 0))*(H44 + (H44 = 0))*(I44 + (I44 = 0))</f>
        <v>16.600000000000001</v>
      </c>
      <c r="K44" s="11"/>
      <c r="L44" s="35"/>
      <c r="M44" s="35"/>
    </row>
    <row r="45" spans="1:13" x14ac:dyDescent="0.25">
      <c r="A45" s="11"/>
      <c r="B45" s="11"/>
      <c r="C45" s="11"/>
      <c r="D45" s="27"/>
      <c r="E45" s="11"/>
      <c r="F45" s="11"/>
      <c r="G45" s="11"/>
      <c r="H45" s="11"/>
      <c r="I45" s="11"/>
      <c r="J45" s="14" t="s">
        <v>64</v>
      </c>
      <c r="K45" s="16">
        <f>J44</f>
        <v>16.600000000000001</v>
      </c>
      <c r="L45" s="33"/>
      <c r="M45" s="31">
        <f>ROUND(K45*L45,2)</f>
        <v>0</v>
      </c>
    </row>
    <row r="46" spans="1:13" ht="0.95" customHeight="1" x14ac:dyDescent="0.25">
      <c r="A46" s="17"/>
      <c r="B46" s="17"/>
      <c r="C46" s="17"/>
      <c r="D46" s="28"/>
      <c r="E46" s="17"/>
      <c r="F46" s="17"/>
      <c r="G46" s="17"/>
      <c r="H46" s="17"/>
      <c r="I46" s="17"/>
      <c r="J46" s="17"/>
      <c r="K46" s="17"/>
      <c r="L46" s="36"/>
      <c r="M46" s="36"/>
    </row>
    <row r="47" spans="1:13" ht="22.5" x14ac:dyDescent="0.25">
      <c r="A47" s="9" t="s">
        <v>65</v>
      </c>
      <c r="B47" s="10" t="s">
        <v>20</v>
      </c>
      <c r="C47" s="10" t="s">
        <v>48</v>
      </c>
      <c r="D47" s="26" t="s">
        <v>66</v>
      </c>
      <c r="E47" s="11"/>
      <c r="F47" s="11"/>
      <c r="G47" s="11"/>
      <c r="H47" s="11"/>
      <c r="I47" s="11"/>
      <c r="J47" s="11"/>
      <c r="K47" s="13">
        <f>K55</f>
        <v>1832</v>
      </c>
      <c r="L47" s="34">
        <f>L55</f>
        <v>0</v>
      </c>
      <c r="M47" s="34">
        <f>M55</f>
        <v>0</v>
      </c>
    </row>
    <row r="48" spans="1:13" ht="112.5" x14ac:dyDescent="0.25">
      <c r="A48" s="11"/>
      <c r="B48" s="11"/>
      <c r="C48" s="11"/>
      <c r="D48" s="26" t="s">
        <v>67</v>
      </c>
      <c r="E48" s="11"/>
      <c r="F48" s="11"/>
      <c r="G48" s="11"/>
      <c r="H48" s="11"/>
      <c r="I48" s="11"/>
      <c r="J48" s="11"/>
      <c r="K48" s="11"/>
      <c r="L48" s="35"/>
      <c r="M48" s="35"/>
    </row>
    <row r="49" spans="1:13" x14ac:dyDescent="0.25">
      <c r="A49" s="11"/>
      <c r="B49" s="11"/>
      <c r="C49" s="11"/>
      <c r="D49" s="27"/>
      <c r="E49" s="10" t="s">
        <v>68</v>
      </c>
      <c r="F49" s="18">
        <v>31</v>
      </c>
      <c r="G49" s="19">
        <v>18</v>
      </c>
      <c r="H49" s="19">
        <v>0</v>
      </c>
      <c r="I49" s="19">
        <v>0</v>
      </c>
      <c r="J49" s="20">
        <f t="shared" ref="J49:J54" si="0">OR(F49&lt;&gt;0,G49&lt;&gt;0,H49&lt;&gt;0,I49&lt;&gt;0)*(F49 + (F49 = 0))*(G49 + (G49 = 0))*(H49 + (H49 = 0))*(I49 + (I49 = 0))</f>
        <v>558</v>
      </c>
      <c r="K49" s="11"/>
      <c r="L49" s="35"/>
      <c r="M49" s="35"/>
    </row>
    <row r="50" spans="1:13" x14ac:dyDescent="0.25">
      <c r="A50" s="11"/>
      <c r="B50" s="11"/>
      <c r="C50" s="11"/>
      <c r="D50" s="27"/>
      <c r="E50" s="10" t="s">
        <v>17</v>
      </c>
      <c r="F50" s="18">
        <v>8</v>
      </c>
      <c r="G50" s="19">
        <v>38</v>
      </c>
      <c r="H50" s="19">
        <v>0</v>
      </c>
      <c r="I50" s="19">
        <v>0</v>
      </c>
      <c r="J50" s="20">
        <f t="shared" si="0"/>
        <v>304</v>
      </c>
      <c r="K50" s="11"/>
      <c r="L50" s="35"/>
      <c r="M50" s="35"/>
    </row>
    <row r="51" spans="1:13" x14ac:dyDescent="0.25">
      <c r="A51" s="11"/>
      <c r="B51" s="11"/>
      <c r="C51" s="11"/>
      <c r="D51" s="27"/>
      <c r="E51" s="10" t="s">
        <v>69</v>
      </c>
      <c r="F51" s="18">
        <v>70</v>
      </c>
      <c r="G51" s="19">
        <v>4.5</v>
      </c>
      <c r="H51" s="19">
        <v>0</v>
      </c>
      <c r="I51" s="19">
        <v>0</v>
      </c>
      <c r="J51" s="20">
        <f t="shared" si="0"/>
        <v>315</v>
      </c>
      <c r="K51" s="11"/>
      <c r="L51" s="35"/>
      <c r="M51" s="35"/>
    </row>
    <row r="52" spans="1:13" x14ac:dyDescent="0.25">
      <c r="A52" s="11"/>
      <c r="B52" s="11"/>
      <c r="C52" s="11"/>
      <c r="D52" s="27"/>
      <c r="E52" s="10" t="s">
        <v>17</v>
      </c>
      <c r="F52" s="18">
        <v>2</v>
      </c>
      <c r="G52" s="19">
        <v>85</v>
      </c>
      <c r="H52" s="19">
        <v>0</v>
      </c>
      <c r="I52" s="19">
        <v>0</v>
      </c>
      <c r="J52" s="20">
        <f t="shared" si="0"/>
        <v>170</v>
      </c>
      <c r="K52" s="11"/>
      <c r="L52" s="35"/>
      <c r="M52" s="35"/>
    </row>
    <row r="53" spans="1:13" x14ac:dyDescent="0.25">
      <c r="A53" s="11"/>
      <c r="B53" s="11"/>
      <c r="C53" s="11"/>
      <c r="D53" s="27"/>
      <c r="E53" s="10" t="s">
        <v>70</v>
      </c>
      <c r="F53" s="18">
        <v>70</v>
      </c>
      <c r="G53" s="19">
        <v>4.5</v>
      </c>
      <c r="H53" s="19">
        <v>0</v>
      </c>
      <c r="I53" s="19">
        <v>0</v>
      </c>
      <c r="J53" s="20">
        <f t="shared" si="0"/>
        <v>315</v>
      </c>
      <c r="K53" s="11"/>
      <c r="L53" s="35"/>
      <c r="M53" s="35"/>
    </row>
    <row r="54" spans="1:13" x14ac:dyDescent="0.25">
      <c r="A54" s="11"/>
      <c r="B54" s="11"/>
      <c r="C54" s="11"/>
      <c r="D54" s="27"/>
      <c r="E54" s="10" t="s">
        <v>17</v>
      </c>
      <c r="F54" s="18">
        <v>2</v>
      </c>
      <c r="G54" s="19">
        <v>85</v>
      </c>
      <c r="H54" s="19">
        <v>0</v>
      </c>
      <c r="I54" s="19">
        <v>0</v>
      </c>
      <c r="J54" s="20">
        <f t="shared" si="0"/>
        <v>170</v>
      </c>
      <c r="K54" s="11"/>
      <c r="L54" s="35"/>
      <c r="M54" s="35"/>
    </row>
    <row r="55" spans="1:13" x14ac:dyDescent="0.25">
      <c r="A55" s="11"/>
      <c r="B55" s="11"/>
      <c r="C55" s="11"/>
      <c r="D55" s="27"/>
      <c r="E55" s="11"/>
      <c r="F55" s="11"/>
      <c r="G55" s="11"/>
      <c r="H55" s="11"/>
      <c r="I55" s="11"/>
      <c r="J55" s="14" t="s">
        <v>71</v>
      </c>
      <c r="K55" s="16">
        <f>SUM(J49:J54)</f>
        <v>1832</v>
      </c>
      <c r="L55" s="33"/>
      <c r="M55" s="31">
        <f>ROUND(K55*L55,2)</f>
        <v>0</v>
      </c>
    </row>
    <row r="56" spans="1:13" ht="0.95" customHeight="1" x14ac:dyDescent="0.25">
      <c r="A56" s="17"/>
      <c r="B56" s="17"/>
      <c r="C56" s="17"/>
      <c r="D56" s="28"/>
      <c r="E56" s="17"/>
      <c r="F56" s="17"/>
      <c r="G56" s="17"/>
      <c r="H56" s="17"/>
      <c r="I56" s="17"/>
      <c r="J56" s="17"/>
      <c r="K56" s="17"/>
      <c r="L56" s="36"/>
      <c r="M56" s="36"/>
    </row>
    <row r="57" spans="1:13" ht="22.5" x14ac:dyDescent="0.25">
      <c r="A57" s="9" t="s">
        <v>72</v>
      </c>
      <c r="B57" s="10" t="s">
        <v>20</v>
      </c>
      <c r="C57" s="10" t="s">
        <v>31</v>
      </c>
      <c r="D57" s="26" t="s">
        <v>73</v>
      </c>
      <c r="E57" s="11"/>
      <c r="F57" s="11"/>
      <c r="G57" s="11"/>
      <c r="H57" s="11"/>
      <c r="I57" s="11"/>
      <c r="J57" s="11"/>
      <c r="K57" s="13">
        <f>K60</f>
        <v>14.55</v>
      </c>
      <c r="L57" s="34">
        <f>L60</f>
        <v>0</v>
      </c>
      <c r="M57" s="34">
        <f>M60</f>
        <v>0</v>
      </c>
    </row>
    <row r="58" spans="1:13" ht="78.75" x14ac:dyDescent="0.25">
      <c r="A58" s="11"/>
      <c r="B58" s="11"/>
      <c r="C58" s="11"/>
      <c r="D58" s="26" t="s">
        <v>74</v>
      </c>
      <c r="E58" s="11"/>
      <c r="F58" s="11"/>
      <c r="G58" s="11"/>
      <c r="H58" s="11"/>
      <c r="I58" s="11"/>
      <c r="J58" s="11"/>
      <c r="K58" s="11"/>
      <c r="L58" s="35"/>
      <c r="M58" s="35"/>
    </row>
    <row r="59" spans="1:13" x14ac:dyDescent="0.25">
      <c r="A59" s="11"/>
      <c r="B59" s="11"/>
      <c r="C59" s="11"/>
      <c r="D59" s="27"/>
      <c r="E59" s="10" t="s">
        <v>75</v>
      </c>
      <c r="F59" s="18">
        <v>1</v>
      </c>
      <c r="G59" s="19">
        <v>2.67</v>
      </c>
      <c r="H59" s="19">
        <v>5.45</v>
      </c>
      <c r="I59" s="19">
        <v>0</v>
      </c>
      <c r="J59" s="20">
        <f>OR(F59&lt;&gt;0,G59&lt;&gt;0,H59&lt;&gt;0,I59&lt;&gt;0)*(F59 + (F59 = 0))*(G59 + (G59 = 0))*(H59 + (H59 = 0))*(I59 + (I59 = 0))</f>
        <v>14.552</v>
      </c>
      <c r="K59" s="11"/>
      <c r="L59" s="35"/>
      <c r="M59" s="35"/>
    </row>
    <row r="60" spans="1:13" x14ac:dyDescent="0.25">
      <c r="A60" s="11"/>
      <c r="B60" s="11"/>
      <c r="C60" s="11"/>
      <c r="D60" s="27"/>
      <c r="E60" s="11"/>
      <c r="F60" s="11"/>
      <c r="G60" s="11"/>
      <c r="H60" s="11"/>
      <c r="I60" s="11"/>
      <c r="J60" s="14" t="s">
        <v>76</v>
      </c>
      <c r="K60" s="16">
        <f>J59</f>
        <v>14.55</v>
      </c>
      <c r="L60" s="33"/>
      <c r="M60" s="31">
        <f>ROUND(K60*L60,2)</f>
        <v>0</v>
      </c>
    </row>
    <row r="61" spans="1:13" ht="0.95" customHeight="1" x14ac:dyDescent="0.25">
      <c r="A61" s="17"/>
      <c r="B61" s="17"/>
      <c r="C61" s="17"/>
      <c r="D61" s="28"/>
      <c r="E61" s="17"/>
      <c r="F61" s="17"/>
      <c r="G61" s="17"/>
      <c r="H61" s="17"/>
      <c r="I61" s="17"/>
      <c r="J61" s="17"/>
      <c r="K61" s="17"/>
      <c r="L61" s="36"/>
      <c r="M61" s="36"/>
    </row>
    <row r="62" spans="1:13" ht="22.5" x14ac:dyDescent="0.25">
      <c r="A62" s="9" t="s">
        <v>77</v>
      </c>
      <c r="B62" s="10" t="s">
        <v>20</v>
      </c>
      <c r="C62" s="10" t="s">
        <v>78</v>
      </c>
      <c r="D62" s="26" t="s">
        <v>79</v>
      </c>
      <c r="E62" s="11"/>
      <c r="F62" s="11"/>
      <c r="G62" s="11"/>
      <c r="H62" s="11"/>
      <c r="I62" s="11"/>
      <c r="J62" s="11"/>
      <c r="K62" s="13">
        <f>K66</f>
        <v>16</v>
      </c>
      <c r="L62" s="34">
        <f>L66</f>
        <v>0</v>
      </c>
      <c r="M62" s="34">
        <f>M66</f>
        <v>0</v>
      </c>
    </row>
    <row r="63" spans="1:13" ht="101.25" x14ac:dyDescent="0.25">
      <c r="A63" s="11"/>
      <c r="B63" s="11"/>
      <c r="C63" s="11"/>
      <c r="D63" s="26" t="s">
        <v>80</v>
      </c>
      <c r="E63" s="11"/>
      <c r="F63" s="11"/>
      <c r="G63" s="11"/>
      <c r="H63" s="11"/>
      <c r="I63" s="11"/>
      <c r="J63" s="11"/>
      <c r="K63" s="11"/>
      <c r="L63" s="35"/>
      <c r="M63" s="35"/>
    </row>
    <row r="64" spans="1:13" x14ac:dyDescent="0.25">
      <c r="A64" s="11"/>
      <c r="B64" s="11"/>
      <c r="C64" s="11"/>
      <c r="D64" s="27"/>
      <c r="E64" s="10" t="s">
        <v>69</v>
      </c>
      <c r="F64" s="18">
        <v>8</v>
      </c>
      <c r="G64" s="12">
        <v>0</v>
      </c>
      <c r="H64" s="12">
        <v>0</v>
      </c>
      <c r="I64" s="12">
        <v>0</v>
      </c>
      <c r="J64" s="13">
        <f>OR(F64&lt;&gt;0,G64&lt;&gt;0,H64&lt;&gt;0,I64&lt;&gt;0)*(F64 + (F64 = 0))*(G64 + (G64 = 0))*(H64 + (H64 = 0))*(I64 + (I64 = 0))</f>
        <v>8</v>
      </c>
      <c r="K64" s="11"/>
      <c r="L64" s="35"/>
      <c r="M64" s="35"/>
    </row>
    <row r="65" spans="1:13" x14ac:dyDescent="0.25">
      <c r="A65" s="11"/>
      <c r="B65" s="11"/>
      <c r="C65" s="11"/>
      <c r="D65" s="27"/>
      <c r="E65" s="10" t="s">
        <v>70</v>
      </c>
      <c r="F65" s="18">
        <v>8</v>
      </c>
      <c r="G65" s="12">
        <v>0</v>
      </c>
      <c r="H65" s="12">
        <v>0</v>
      </c>
      <c r="I65" s="12">
        <v>0</v>
      </c>
      <c r="J65" s="13">
        <f>OR(F65&lt;&gt;0,G65&lt;&gt;0,H65&lt;&gt;0,I65&lt;&gt;0)*(F65 + (F65 = 0))*(G65 + (G65 = 0))*(H65 + (H65 = 0))*(I65 + (I65 = 0))</f>
        <v>8</v>
      </c>
      <c r="K65" s="11"/>
      <c r="L65" s="35"/>
      <c r="M65" s="35"/>
    </row>
    <row r="66" spans="1:13" x14ac:dyDescent="0.25">
      <c r="A66" s="11"/>
      <c r="B66" s="11"/>
      <c r="C66" s="11"/>
      <c r="D66" s="27"/>
      <c r="E66" s="11"/>
      <c r="F66" s="11"/>
      <c r="G66" s="11"/>
      <c r="H66" s="11"/>
      <c r="I66" s="11"/>
      <c r="J66" s="14" t="s">
        <v>81</v>
      </c>
      <c r="K66" s="16">
        <f>SUM(J64:J65)</f>
        <v>16</v>
      </c>
      <c r="L66" s="33"/>
      <c r="M66" s="31">
        <f>ROUND(K66*L66,2)</f>
        <v>0</v>
      </c>
    </row>
    <row r="67" spans="1:13" ht="0.95" customHeight="1" x14ac:dyDescent="0.25">
      <c r="A67" s="17"/>
      <c r="B67" s="17"/>
      <c r="C67" s="17"/>
      <c r="D67" s="28"/>
      <c r="E67" s="17"/>
      <c r="F67" s="17"/>
      <c r="G67" s="17"/>
      <c r="H67" s="17"/>
      <c r="I67" s="17"/>
      <c r="J67" s="17"/>
      <c r="K67" s="17"/>
      <c r="L67" s="36"/>
      <c r="M67" s="36"/>
    </row>
    <row r="68" spans="1:13" ht="22.5" x14ac:dyDescent="0.25">
      <c r="A68" s="9" t="s">
        <v>82</v>
      </c>
      <c r="B68" s="10" t="s">
        <v>20</v>
      </c>
      <c r="C68" s="10" t="s">
        <v>83</v>
      </c>
      <c r="D68" s="26" t="s">
        <v>84</v>
      </c>
      <c r="E68" s="11"/>
      <c r="F68" s="11"/>
      <c r="G68" s="11"/>
      <c r="H68" s="11"/>
      <c r="I68" s="11"/>
      <c r="J68" s="11"/>
      <c r="K68" s="13">
        <f>K71</f>
        <v>1.24</v>
      </c>
      <c r="L68" s="34">
        <f>L71</f>
        <v>0</v>
      </c>
      <c r="M68" s="34">
        <f>M71</f>
        <v>0</v>
      </c>
    </row>
    <row r="69" spans="1:13" ht="78.75" x14ac:dyDescent="0.25">
      <c r="A69" s="11"/>
      <c r="B69" s="11"/>
      <c r="C69" s="11"/>
      <c r="D69" s="26" t="s">
        <v>85</v>
      </c>
      <c r="E69" s="11"/>
      <c r="F69" s="11"/>
      <c r="G69" s="11"/>
      <c r="H69" s="11"/>
      <c r="I69" s="11"/>
      <c r="J69" s="11"/>
      <c r="K69" s="11"/>
      <c r="L69" s="35"/>
      <c r="M69" s="35"/>
    </row>
    <row r="70" spans="1:13" x14ac:dyDescent="0.25">
      <c r="A70" s="11"/>
      <c r="B70" s="11"/>
      <c r="C70" s="11"/>
      <c r="D70" s="27"/>
      <c r="E70" s="10" t="s">
        <v>86</v>
      </c>
      <c r="F70" s="18">
        <v>1.1499999999999999</v>
      </c>
      <c r="G70" s="19">
        <v>0</v>
      </c>
      <c r="H70" s="19">
        <v>0.03</v>
      </c>
      <c r="I70" s="19">
        <v>0</v>
      </c>
      <c r="J70" s="19">
        <v>1.242</v>
      </c>
      <c r="K70" s="10" t="s">
        <v>87</v>
      </c>
      <c r="L70" s="35"/>
      <c r="M70" s="35"/>
    </row>
    <row r="71" spans="1:13" x14ac:dyDescent="0.25">
      <c r="A71" s="11"/>
      <c r="B71" s="11"/>
      <c r="C71" s="11"/>
      <c r="D71" s="27"/>
      <c r="E71" s="11"/>
      <c r="F71" s="11"/>
      <c r="G71" s="11"/>
      <c r="H71" s="11"/>
      <c r="I71" s="11"/>
      <c r="J71" s="14" t="s">
        <v>88</v>
      </c>
      <c r="K71" s="16">
        <f>J70</f>
        <v>1.24</v>
      </c>
      <c r="L71" s="33"/>
      <c r="M71" s="31">
        <f>ROUND(K71*L71,2)</f>
        <v>0</v>
      </c>
    </row>
    <row r="72" spans="1:13" ht="0.95" customHeight="1" x14ac:dyDescent="0.25">
      <c r="A72" s="17"/>
      <c r="B72" s="17"/>
      <c r="C72" s="17"/>
      <c r="D72" s="28"/>
      <c r="E72" s="17"/>
      <c r="F72" s="17"/>
      <c r="G72" s="17"/>
      <c r="H72" s="17"/>
      <c r="I72" s="17"/>
      <c r="J72" s="17"/>
      <c r="K72" s="17"/>
      <c r="L72" s="36"/>
      <c r="M72" s="36"/>
    </row>
    <row r="73" spans="1:13" x14ac:dyDescent="0.25">
      <c r="A73" s="11"/>
      <c r="B73" s="11"/>
      <c r="C73" s="11"/>
      <c r="D73" s="27"/>
      <c r="E73" s="11"/>
      <c r="F73" s="11"/>
      <c r="G73" s="11"/>
      <c r="H73" s="11"/>
      <c r="I73" s="11"/>
      <c r="J73" s="14" t="s">
        <v>89</v>
      </c>
      <c r="K73" s="15">
        <v>1</v>
      </c>
      <c r="L73" s="31">
        <f>M12+M19+M26+M33+M42+M47+M57+M62+M68</f>
        <v>0</v>
      </c>
      <c r="M73" s="31">
        <f>ROUND(K73*L73,2)</f>
        <v>0</v>
      </c>
    </row>
    <row r="74" spans="1:13" ht="0.95" customHeight="1" x14ac:dyDescent="0.25">
      <c r="A74" s="17"/>
      <c r="B74" s="17"/>
      <c r="C74" s="17"/>
      <c r="D74" s="28"/>
      <c r="E74" s="17"/>
      <c r="F74" s="17"/>
      <c r="G74" s="17"/>
      <c r="H74" s="17"/>
      <c r="I74" s="17"/>
      <c r="J74" s="17"/>
      <c r="K74" s="17"/>
      <c r="L74" s="36"/>
      <c r="M74" s="36"/>
    </row>
    <row r="75" spans="1:13" x14ac:dyDescent="0.25">
      <c r="A75" s="5" t="s">
        <v>90</v>
      </c>
      <c r="B75" s="5" t="s">
        <v>16</v>
      </c>
      <c r="C75" s="5" t="s">
        <v>17</v>
      </c>
      <c r="D75" s="25" t="s">
        <v>91</v>
      </c>
      <c r="E75" s="6"/>
      <c r="F75" s="6"/>
      <c r="G75" s="6"/>
      <c r="H75" s="6"/>
      <c r="I75" s="6"/>
      <c r="J75" s="6"/>
      <c r="K75" s="7">
        <f>K118</f>
        <v>1</v>
      </c>
      <c r="L75" s="32">
        <f>L118</f>
        <v>0</v>
      </c>
      <c r="M75" s="32">
        <f>M118</f>
        <v>0</v>
      </c>
    </row>
    <row r="76" spans="1:13" x14ac:dyDescent="0.25">
      <c r="A76" s="9" t="s">
        <v>92</v>
      </c>
      <c r="B76" s="10" t="s">
        <v>20</v>
      </c>
      <c r="C76" s="10" t="s">
        <v>31</v>
      </c>
      <c r="D76" s="26" t="s">
        <v>93</v>
      </c>
      <c r="E76" s="11"/>
      <c r="F76" s="11"/>
      <c r="G76" s="11"/>
      <c r="H76" s="11"/>
      <c r="I76" s="11"/>
      <c r="J76" s="11"/>
      <c r="K76" s="13">
        <f>K81</f>
        <v>2968.5</v>
      </c>
      <c r="L76" s="34">
        <f>L81</f>
        <v>0</v>
      </c>
      <c r="M76" s="34">
        <f>M81</f>
        <v>0</v>
      </c>
    </row>
    <row r="77" spans="1:13" ht="157.5" x14ac:dyDescent="0.25">
      <c r="A77" s="11"/>
      <c r="B77" s="11"/>
      <c r="C77" s="11"/>
      <c r="D77" s="26" t="s">
        <v>94</v>
      </c>
      <c r="E77" s="11"/>
      <c r="F77" s="11"/>
      <c r="G77" s="11"/>
      <c r="H77" s="11"/>
      <c r="I77" s="11"/>
      <c r="J77" s="11"/>
      <c r="K77" s="11"/>
      <c r="L77" s="35"/>
      <c r="M77" s="35"/>
    </row>
    <row r="78" spans="1:13" x14ac:dyDescent="0.25">
      <c r="A78" s="11"/>
      <c r="B78" s="11"/>
      <c r="C78" s="11"/>
      <c r="D78" s="27"/>
      <c r="E78" s="10" t="s">
        <v>95</v>
      </c>
      <c r="F78" s="18"/>
      <c r="G78" s="19"/>
      <c r="H78" s="19"/>
      <c r="I78" s="19"/>
      <c r="J78" s="20">
        <f>OR(F78&lt;&gt;0,G78&lt;&gt;0,H78&lt;&gt;0,I78&lt;&gt;0)*(F78 + (F78 = 0))*(G78 + (G78 = 0))*(H78 + (H78 = 0))*(I78 + (I78 = 0))</f>
        <v>0</v>
      </c>
      <c r="K78" s="11"/>
      <c r="L78" s="35"/>
      <c r="M78" s="35"/>
    </row>
    <row r="79" spans="1:13" x14ac:dyDescent="0.25">
      <c r="A79" s="11"/>
      <c r="B79" s="11"/>
      <c r="C79" s="11"/>
      <c r="D79" s="27"/>
      <c r="E79" s="10" t="s">
        <v>96</v>
      </c>
      <c r="F79" s="18">
        <v>0.6</v>
      </c>
      <c r="G79" s="19">
        <v>0</v>
      </c>
      <c r="H79" s="19">
        <v>0</v>
      </c>
      <c r="I79" s="19">
        <v>0</v>
      </c>
      <c r="J79" s="19">
        <v>318</v>
      </c>
      <c r="K79" s="10" t="s">
        <v>97</v>
      </c>
      <c r="L79" s="35"/>
      <c r="M79" s="35"/>
    </row>
    <row r="80" spans="1:13" x14ac:dyDescent="0.25">
      <c r="A80" s="11"/>
      <c r="B80" s="11"/>
      <c r="C80" s="11"/>
      <c r="D80" s="27"/>
      <c r="E80" s="10" t="s">
        <v>98</v>
      </c>
      <c r="F80" s="18">
        <v>0.6</v>
      </c>
      <c r="G80" s="19">
        <v>0</v>
      </c>
      <c r="H80" s="19">
        <v>0</v>
      </c>
      <c r="I80" s="19">
        <v>0</v>
      </c>
      <c r="J80" s="19">
        <v>2650.5</v>
      </c>
      <c r="K80" s="10" t="s">
        <v>99</v>
      </c>
      <c r="L80" s="35"/>
      <c r="M80" s="35"/>
    </row>
    <row r="81" spans="1:13" x14ac:dyDescent="0.25">
      <c r="A81" s="11"/>
      <c r="B81" s="11"/>
      <c r="C81" s="11"/>
      <c r="D81" s="27"/>
      <c r="E81" s="11"/>
      <c r="F81" s="11"/>
      <c r="G81" s="11"/>
      <c r="H81" s="11"/>
      <c r="I81" s="11"/>
      <c r="J81" s="14" t="s">
        <v>100</v>
      </c>
      <c r="K81" s="16">
        <f>SUM(J78:J80)</f>
        <v>2968.5</v>
      </c>
      <c r="L81" s="33"/>
      <c r="M81" s="31">
        <f>ROUND(K81*L81,2)</f>
        <v>0</v>
      </c>
    </row>
    <row r="82" spans="1:13" ht="0.95" customHeight="1" x14ac:dyDescent="0.25">
      <c r="A82" s="17"/>
      <c r="B82" s="17"/>
      <c r="C82" s="17"/>
      <c r="D82" s="28"/>
      <c r="E82" s="17"/>
      <c r="F82" s="17"/>
      <c r="G82" s="17"/>
      <c r="H82" s="17"/>
      <c r="I82" s="17"/>
      <c r="J82" s="17"/>
      <c r="K82" s="17"/>
      <c r="L82" s="36"/>
      <c r="M82" s="36"/>
    </row>
    <row r="83" spans="1:13" x14ac:dyDescent="0.25">
      <c r="A83" s="9" t="s">
        <v>101</v>
      </c>
      <c r="B83" s="10" t="s">
        <v>20</v>
      </c>
      <c r="C83" s="10" t="s">
        <v>31</v>
      </c>
      <c r="D83" s="26" t="s">
        <v>102</v>
      </c>
      <c r="E83" s="11"/>
      <c r="F83" s="11"/>
      <c r="G83" s="11"/>
      <c r="H83" s="11"/>
      <c r="I83" s="11"/>
      <c r="J83" s="11"/>
      <c r="K83" s="13">
        <f>K87</f>
        <v>5327.45</v>
      </c>
      <c r="L83" s="34">
        <f>L87</f>
        <v>0</v>
      </c>
      <c r="M83" s="34">
        <f>M87</f>
        <v>0</v>
      </c>
    </row>
    <row r="84" spans="1:13" ht="146.25" x14ac:dyDescent="0.25">
      <c r="A84" s="11"/>
      <c r="B84" s="11"/>
      <c r="C84" s="11"/>
      <c r="D84" s="26" t="s">
        <v>103</v>
      </c>
      <c r="E84" s="11"/>
      <c r="F84" s="11"/>
      <c r="G84" s="11"/>
      <c r="H84" s="11"/>
      <c r="I84" s="11"/>
      <c r="J84" s="11"/>
      <c r="K84" s="11"/>
      <c r="L84" s="35"/>
      <c r="M84" s="35"/>
    </row>
    <row r="85" spans="1:13" x14ac:dyDescent="0.25">
      <c r="A85" s="11"/>
      <c r="B85" s="11"/>
      <c r="C85" s="11"/>
      <c r="D85" s="27"/>
      <c r="E85" s="10" t="s">
        <v>96</v>
      </c>
      <c r="F85" s="18">
        <v>0</v>
      </c>
      <c r="G85" s="19">
        <v>0</v>
      </c>
      <c r="H85" s="19">
        <v>0</v>
      </c>
      <c r="I85" s="19">
        <v>0</v>
      </c>
      <c r="J85" s="19">
        <v>658.66</v>
      </c>
      <c r="K85" s="10" t="s">
        <v>104</v>
      </c>
      <c r="L85" s="35"/>
      <c r="M85" s="35"/>
    </row>
    <row r="86" spans="1:13" x14ac:dyDescent="0.25">
      <c r="A86" s="11"/>
      <c r="B86" s="11"/>
      <c r="C86" s="11"/>
      <c r="D86" s="27"/>
      <c r="E86" s="10" t="s">
        <v>98</v>
      </c>
      <c r="F86" s="18">
        <v>0</v>
      </c>
      <c r="G86" s="19">
        <v>0</v>
      </c>
      <c r="H86" s="19">
        <v>0</v>
      </c>
      <c r="I86" s="19">
        <v>0</v>
      </c>
      <c r="J86" s="19">
        <v>4668.79</v>
      </c>
      <c r="K86" s="10" t="s">
        <v>105</v>
      </c>
      <c r="L86" s="35"/>
      <c r="M86" s="35"/>
    </row>
    <row r="87" spans="1:13" x14ac:dyDescent="0.25">
      <c r="A87" s="11"/>
      <c r="B87" s="11"/>
      <c r="C87" s="11"/>
      <c r="D87" s="27"/>
      <c r="E87" s="11"/>
      <c r="F87" s="11"/>
      <c r="G87" s="11"/>
      <c r="H87" s="11"/>
      <c r="I87" s="11"/>
      <c r="J87" s="14" t="s">
        <v>106</v>
      </c>
      <c r="K87" s="16">
        <f>SUM(J85:J86)</f>
        <v>5327.45</v>
      </c>
      <c r="L87" s="33"/>
      <c r="M87" s="31">
        <f>ROUND(K87*L87,2)</f>
        <v>0</v>
      </c>
    </row>
    <row r="88" spans="1:13" ht="0.95" customHeight="1" x14ac:dyDescent="0.25">
      <c r="A88" s="17"/>
      <c r="B88" s="17"/>
      <c r="C88" s="17"/>
      <c r="D88" s="28"/>
      <c r="E88" s="17"/>
      <c r="F88" s="17"/>
      <c r="G88" s="17"/>
      <c r="H88" s="17"/>
      <c r="I88" s="17"/>
      <c r="J88" s="17"/>
      <c r="K88" s="17"/>
      <c r="L88" s="36"/>
      <c r="M88" s="36"/>
    </row>
    <row r="89" spans="1:13" ht="22.5" x14ac:dyDescent="0.25">
      <c r="A89" s="9" t="s">
        <v>107</v>
      </c>
      <c r="B89" s="10" t="s">
        <v>20</v>
      </c>
      <c r="C89" s="10" t="s">
        <v>108</v>
      </c>
      <c r="D89" s="26" t="s">
        <v>109</v>
      </c>
      <c r="E89" s="11"/>
      <c r="F89" s="11"/>
      <c r="G89" s="11"/>
      <c r="H89" s="11"/>
      <c r="I89" s="11"/>
      <c r="J89" s="11"/>
      <c r="K89" s="13">
        <f>K94</f>
        <v>5860.2</v>
      </c>
      <c r="L89" s="34">
        <f>L94</f>
        <v>0</v>
      </c>
      <c r="M89" s="34">
        <f>M94</f>
        <v>0</v>
      </c>
    </row>
    <row r="90" spans="1:13" ht="191.25" x14ac:dyDescent="0.25">
      <c r="A90" s="11"/>
      <c r="B90" s="11"/>
      <c r="C90" s="11"/>
      <c r="D90" s="26" t="s">
        <v>110</v>
      </c>
      <c r="E90" s="11"/>
      <c r="F90" s="11"/>
      <c r="G90" s="11"/>
      <c r="H90" s="11"/>
      <c r="I90" s="11"/>
      <c r="J90" s="11"/>
      <c r="K90" s="11"/>
      <c r="L90" s="35"/>
      <c r="M90" s="35"/>
    </row>
    <row r="91" spans="1:13" x14ac:dyDescent="0.25">
      <c r="A91" s="11"/>
      <c r="B91" s="11"/>
      <c r="C91" s="11"/>
      <c r="D91" s="27"/>
      <c r="E91" s="10" t="s">
        <v>111</v>
      </c>
      <c r="F91" s="18"/>
      <c r="G91" s="19"/>
      <c r="H91" s="19"/>
      <c r="I91" s="19"/>
      <c r="J91" s="20">
        <f>OR(F91&lt;&gt;0,G91&lt;&gt;0,H91&lt;&gt;0,I91&lt;&gt;0)*(F91 + (F91 = 0))*(G91 + (G91 = 0))*(H91 + (H91 = 0))*(I91 + (I91 = 0))</f>
        <v>0</v>
      </c>
      <c r="K91" s="11"/>
      <c r="L91" s="35"/>
      <c r="M91" s="35"/>
    </row>
    <row r="92" spans="1:13" x14ac:dyDescent="0.25">
      <c r="A92" s="11"/>
      <c r="B92" s="11"/>
      <c r="C92" s="11"/>
      <c r="D92" s="27"/>
      <c r="E92" s="10" t="s">
        <v>96</v>
      </c>
      <c r="F92" s="18">
        <v>1.1000000000000001</v>
      </c>
      <c r="G92" s="19">
        <v>0</v>
      </c>
      <c r="H92" s="19">
        <v>0</v>
      </c>
      <c r="I92" s="19">
        <v>0</v>
      </c>
      <c r="J92" s="19">
        <v>724.52599999999995</v>
      </c>
      <c r="K92" s="10" t="s">
        <v>104</v>
      </c>
      <c r="L92" s="35"/>
      <c r="M92" s="35"/>
    </row>
    <row r="93" spans="1:13" x14ac:dyDescent="0.25">
      <c r="A93" s="11"/>
      <c r="B93" s="11"/>
      <c r="C93" s="11"/>
      <c r="D93" s="27"/>
      <c r="E93" s="10" t="s">
        <v>98</v>
      </c>
      <c r="F93" s="18">
        <v>1.1000000000000001</v>
      </c>
      <c r="G93" s="19">
        <v>0</v>
      </c>
      <c r="H93" s="19">
        <v>0</v>
      </c>
      <c r="I93" s="19">
        <v>0</v>
      </c>
      <c r="J93" s="19">
        <v>5135.6689999999999</v>
      </c>
      <c r="K93" s="10" t="s">
        <v>105</v>
      </c>
      <c r="L93" s="35"/>
      <c r="M93" s="35"/>
    </row>
    <row r="94" spans="1:13" x14ac:dyDescent="0.25">
      <c r="A94" s="11"/>
      <c r="B94" s="11"/>
      <c r="C94" s="11"/>
      <c r="D94" s="27"/>
      <c r="E94" s="11"/>
      <c r="F94" s="11"/>
      <c r="G94" s="11"/>
      <c r="H94" s="11"/>
      <c r="I94" s="11"/>
      <c r="J94" s="14" t="s">
        <v>112</v>
      </c>
      <c r="K94" s="16">
        <f>SUM(J91:J93)</f>
        <v>5860.2</v>
      </c>
      <c r="L94" s="33"/>
      <c r="M94" s="31">
        <f>ROUND(K94*L94,2)</f>
        <v>0</v>
      </c>
    </row>
    <row r="95" spans="1:13" ht="0.95" customHeight="1" x14ac:dyDescent="0.25">
      <c r="A95" s="17"/>
      <c r="B95" s="17"/>
      <c r="C95" s="17"/>
      <c r="D95" s="28"/>
      <c r="E95" s="17"/>
      <c r="F95" s="17"/>
      <c r="G95" s="17"/>
      <c r="H95" s="17"/>
      <c r="I95" s="17"/>
      <c r="J95" s="17"/>
      <c r="K95" s="17"/>
      <c r="L95" s="36"/>
      <c r="M95" s="36"/>
    </row>
    <row r="96" spans="1:13" ht="22.5" x14ac:dyDescent="0.25">
      <c r="A96" s="9" t="s">
        <v>113</v>
      </c>
      <c r="B96" s="10" t="s">
        <v>20</v>
      </c>
      <c r="C96" s="10" t="s">
        <v>108</v>
      </c>
      <c r="D96" s="26" t="s">
        <v>114</v>
      </c>
      <c r="E96" s="11"/>
      <c r="F96" s="11"/>
      <c r="G96" s="11"/>
      <c r="H96" s="11"/>
      <c r="I96" s="11"/>
      <c r="J96" s="11"/>
      <c r="K96" s="13">
        <f>K100</f>
        <v>330</v>
      </c>
      <c r="L96" s="34">
        <f>L100</f>
        <v>0</v>
      </c>
      <c r="M96" s="34">
        <f>M100</f>
        <v>0</v>
      </c>
    </row>
    <row r="97" spans="1:13" ht="168.75" x14ac:dyDescent="0.25">
      <c r="A97" s="11"/>
      <c r="B97" s="11"/>
      <c r="C97" s="11"/>
      <c r="D97" s="26" t="s">
        <v>115</v>
      </c>
      <c r="E97" s="11"/>
      <c r="F97" s="11"/>
      <c r="G97" s="11"/>
      <c r="H97" s="11"/>
      <c r="I97" s="11"/>
      <c r="J97" s="11"/>
      <c r="K97" s="11"/>
      <c r="L97" s="35"/>
      <c r="M97" s="35"/>
    </row>
    <row r="98" spans="1:13" x14ac:dyDescent="0.25">
      <c r="A98" s="11"/>
      <c r="B98" s="11"/>
      <c r="C98" s="11"/>
      <c r="D98" s="27"/>
      <c r="E98" s="10" t="s">
        <v>116</v>
      </c>
      <c r="F98" s="18">
        <v>1.1000000000000001</v>
      </c>
      <c r="G98" s="12">
        <v>0</v>
      </c>
      <c r="H98" s="12">
        <v>0</v>
      </c>
      <c r="I98" s="12">
        <v>0</v>
      </c>
      <c r="J98" s="12">
        <v>187</v>
      </c>
      <c r="K98" s="10" t="s">
        <v>117</v>
      </c>
      <c r="L98" s="35"/>
      <c r="M98" s="35"/>
    </row>
    <row r="99" spans="1:13" x14ac:dyDescent="0.25">
      <c r="A99" s="11"/>
      <c r="B99" s="11"/>
      <c r="C99" s="11"/>
      <c r="D99" s="27"/>
      <c r="E99" s="10" t="s">
        <v>118</v>
      </c>
      <c r="F99" s="18">
        <v>1.1000000000000001</v>
      </c>
      <c r="G99" s="12">
        <v>0</v>
      </c>
      <c r="H99" s="12">
        <v>0</v>
      </c>
      <c r="I99" s="12">
        <v>0</v>
      </c>
      <c r="J99" s="12">
        <v>143</v>
      </c>
      <c r="K99" s="10" t="s">
        <v>119</v>
      </c>
      <c r="L99" s="35"/>
      <c r="M99" s="35"/>
    </row>
    <row r="100" spans="1:13" x14ac:dyDescent="0.25">
      <c r="A100" s="11"/>
      <c r="B100" s="11"/>
      <c r="C100" s="11"/>
      <c r="D100" s="27"/>
      <c r="E100" s="11"/>
      <c r="F100" s="11"/>
      <c r="G100" s="11"/>
      <c r="H100" s="11"/>
      <c r="I100" s="11"/>
      <c r="J100" s="14" t="s">
        <v>120</v>
      </c>
      <c r="K100" s="16">
        <f>SUM(J98:J99)</f>
        <v>330</v>
      </c>
      <c r="L100" s="33"/>
      <c r="M100" s="31">
        <f>ROUND(K100*L100,2)</f>
        <v>0</v>
      </c>
    </row>
    <row r="101" spans="1:13" ht="0.95" customHeight="1" x14ac:dyDescent="0.25">
      <c r="A101" s="17"/>
      <c r="B101" s="17"/>
      <c r="C101" s="17"/>
      <c r="D101" s="28"/>
      <c r="E101" s="17"/>
      <c r="F101" s="17"/>
      <c r="G101" s="17"/>
      <c r="H101" s="17"/>
      <c r="I101" s="17"/>
      <c r="J101" s="17"/>
      <c r="K101" s="17"/>
      <c r="L101" s="36"/>
      <c r="M101" s="36"/>
    </row>
    <row r="102" spans="1:13" x14ac:dyDescent="0.25">
      <c r="A102" s="9" t="s">
        <v>121</v>
      </c>
      <c r="B102" s="10" t="s">
        <v>20</v>
      </c>
      <c r="C102" s="10" t="s">
        <v>78</v>
      </c>
      <c r="D102" s="26" t="s">
        <v>122</v>
      </c>
      <c r="E102" s="11"/>
      <c r="F102" s="11"/>
      <c r="G102" s="11"/>
      <c r="H102" s="11"/>
      <c r="I102" s="11"/>
      <c r="J102" s="11"/>
      <c r="K102" s="13">
        <f>K105</f>
        <v>37</v>
      </c>
      <c r="L102" s="34">
        <f>L105</f>
        <v>0</v>
      </c>
      <c r="M102" s="34">
        <f>M105</f>
        <v>0</v>
      </c>
    </row>
    <row r="103" spans="1:13" ht="90" x14ac:dyDescent="0.25">
      <c r="A103" s="11"/>
      <c r="B103" s="11"/>
      <c r="C103" s="11"/>
      <c r="D103" s="26" t="s">
        <v>123</v>
      </c>
      <c r="E103" s="11"/>
      <c r="F103" s="11"/>
      <c r="G103" s="11"/>
      <c r="H103" s="11"/>
      <c r="I103" s="11"/>
      <c r="J103" s="11"/>
      <c r="K103" s="11"/>
      <c r="L103" s="35"/>
      <c r="M103" s="35"/>
    </row>
    <row r="104" spans="1:13" x14ac:dyDescent="0.25">
      <c r="A104" s="11"/>
      <c r="B104" s="11"/>
      <c r="C104" s="11"/>
      <c r="D104" s="27"/>
      <c r="E104" s="10" t="s">
        <v>17</v>
      </c>
      <c r="F104" s="18">
        <v>37</v>
      </c>
      <c r="G104" s="19">
        <v>0</v>
      </c>
      <c r="H104" s="19">
        <v>0</v>
      </c>
      <c r="I104" s="19">
        <v>0</v>
      </c>
      <c r="J104" s="20">
        <f>OR(F104&lt;&gt;0,G104&lt;&gt;0,H104&lt;&gt;0,I104&lt;&gt;0)*(F104 + (F104 = 0))*(G104 + (G104 = 0))*(H104 + (H104 = 0))*(I104 + (I104 = 0))</f>
        <v>37</v>
      </c>
      <c r="K104" s="11"/>
      <c r="L104" s="35"/>
      <c r="M104" s="35"/>
    </row>
    <row r="105" spans="1:13" x14ac:dyDescent="0.25">
      <c r="A105" s="11"/>
      <c r="B105" s="11"/>
      <c r="C105" s="11"/>
      <c r="D105" s="27"/>
      <c r="E105" s="11"/>
      <c r="F105" s="11"/>
      <c r="G105" s="11"/>
      <c r="H105" s="11"/>
      <c r="I105" s="11"/>
      <c r="J105" s="14" t="s">
        <v>124</v>
      </c>
      <c r="K105" s="16">
        <f>J104</f>
        <v>37</v>
      </c>
      <c r="L105" s="33"/>
      <c r="M105" s="31">
        <f>ROUND(K105*L105,2)</f>
        <v>0</v>
      </c>
    </row>
    <row r="106" spans="1:13" ht="0.95" customHeight="1" x14ac:dyDescent="0.25">
      <c r="A106" s="17"/>
      <c r="B106" s="17"/>
      <c r="C106" s="17"/>
      <c r="D106" s="28"/>
      <c r="E106" s="17"/>
      <c r="F106" s="17"/>
      <c r="G106" s="17"/>
      <c r="H106" s="17"/>
      <c r="I106" s="17"/>
      <c r="J106" s="17"/>
      <c r="K106" s="17"/>
      <c r="L106" s="36"/>
      <c r="M106" s="36"/>
    </row>
    <row r="107" spans="1:13" x14ac:dyDescent="0.25">
      <c r="A107" s="9" t="s">
        <v>125</v>
      </c>
      <c r="B107" s="10" t="s">
        <v>20</v>
      </c>
      <c r="C107" s="10" t="s">
        <v>78</v>
      </c>
      <c r="D107" s="26" t="s">
        <v>126</v>
      </c>
      <c r="E107" s="11"/>
      <c r="F107" s="11"/>
      <c r="G107" s="11"/>
      <c r="H107" s="11"/>
      <c r="I107" s="11"/>
      <c r="J107" s="11"/>
      <c r="K107" s="13">
        <f>K110</f>
        <v>37</v>
      </c>
      <c r="L107" s="34">
        <f>L110</f>
        <v>0</v>
      </c>
      <c r="M107" s="34">
        <f>M110</f>
        <v>0</v>
      </c>
    </row>
    <row r="108" spans="1:13" ht="22.5" x14ac:dyDescent="0.25">
      <c r="A108" s="11"/>
      <c r="B108" s="11"/>
      <c r="C108" s="11"/>
      <c r="D108" s="26" t="s">
        <v>127</v>
      </c>
      <c r="E108" s="11"/>
      <c r="F108" s="11"/>
      <c r="G108" s="11"/>
      <c r="H108" s="11"/>
      <c r="I108" s="11"/>
      <c r="J108" s="11"/>
      <c r="K108" s="11"/>
      <c r="L108" s="35"/>
      <c r="M108" s="35"/>
    </row>
    <row r="109" spans="1:13" x14ac:dyDescent="0.25">
      <c r="A109" s="11"/>
      <c r="B109" s="11"/>
      <c r="C109" s="11"/>
      <c r="D109" s="27"/>
      <c r="E109" s="10" t="s">
        <v>17</v>
      </c>
      <c r="F109" s="18">
        <v>37</v>
      </c>
      <c r="G109" s="19">
        <v>0</v>
      </c>
      <c r="H109" s="19">
        <v>0</v>
      </c>
      <c r="I109" s="19">
        <v>0</v>
      </c>
      <c r="J109" s="20">
        <f>OR(F109&lt;&gt;0,G109&lt;&gt;0,H109&lt;&gt;0,I109&lt;&gt;0)*(F109 + (F109 = 0))*(G109 + (G109 = 0))*(H109 + (H109 = 0))*(I109 + (I109 = 0))</f>
        <v>37</v>
      </c>
      <c r="K109" s="11"/>
      <c r="L109" s="35"/>
      <c r="M109" s="35"/>
    </row>
    <row r="110" spans="1:13" x14ac:dyDescent="0.25">
      <c r="A110" s="11"/>
      <c r="B110" s="11"/>
      <c r="C110" s="11"/>
      <c r="D110" s="27"/>
      <c r="E110" s="11"/>
      <c r="F110" s="11"/>
      <c r="G110" s="11"/>
      <c r="H110" s="11"/>
      <c r="I110" s="11"/>
      <c r="J110" s="14" t="s">
        <v>128</v>
      </c>
      <c r="K110" s="16">
        <f>J109</f>
        <v>37</v>
      </c>
      <c r="L110" s="33"/>
      <c r="M110" s="31">
        <f>ROUND(K110*L110,2)</f>
        <v>0</v>
      </c>
    </row>
    <row r="111" spans="1:13" ht="0.95" customHeight="1" x14ac:dyDescent="0.25">
      <c r="A111" s="17"/>
      <c r="B111" s="17"/>
      <c r="C111" s="17"/>
      <c r="D111" s="28"/>
      <c r="E111" s="17"/>
      <c r="F111" s="17"/>
      <c r="G111" s="17"/>
      <c r="H111" s="17"/>
      <c r="I111" s="17"/>
      <c r="J111" s="17"/>
      <c r="K111" s="17"/>
      <c r="L111" s="36"/>
      <c r="M111" s="36"/>
    </row>
    <row r="112" spans="1:13" ht="22.5" x14ac:dyDescent="0.25">
      <c r="A112" s="9" t="s">
        <v>129</v>
      </c>
      <c r="B112" s="10" t="s">
        <v>20</v>
      </c>
      <c r="C112" s="10" t="s">
        <v>31</v>
      </c>
      <c r="D112" s="26" t="s">
        <v>130</v>
      </c>
      <c r="E112" s="11"/>
      <c r="F112" s="11"/>
      <c r="G112" s="11"/>
      <c r="H112" s="11"/>
      <c r="I112" s="11"/>
      <c r="J112" s="11"/>
      <c r="K112" s="13">
        <f>K116</f>
        <v>89.67</v>
      </c>
      <c r="L112" s="34">
        <f>L116</f>
        <v>0</v>
      </c>
      <c r="M112" s="34">
        <f>M116</f>
        <v>0</v>
      </c>
    </row>
    <row r="113" spans="1:13" ht="146.25" x14ac:dyDescent="0.25">
      <c r="A113" s="11"/>
      <c r="B113" s="11"/>
      <c r="C113" s="11"/>
      <c r="D113" s="26" t="s">
        <v>131</v>
      </c>
      <c r="E113" s="11"/>
      <c r="F113" s="11"/>
      <c r="G113" s="11"/>
      <c r="H113" s="11"/>
      <c r="I113" s="11"/>
      <c r="J113" s="11"/>
      <c r="K113" s="11"/>
      <c r="L113" s="35"/>
      <c r="M113" s="35"/>
    </row>
    <row r="114" spans="1:13" x14ac:dyDescent="0.25">
      <c r="A114" s="11"/>
      <c r="B114" s="11"/>
      <c r="C114" s="11"/>
      <c r="D114" s="27"/>
      <c r="E114" s="10" t="s">
        <v>132</v>
      </c>
      <c r="F114" s="18">
        <v>2</v>
      </c>
      <c r="G114" s="19">
        <v>9.32</v>
      </c>
      <c r="H114" s="19">
        <v>4.03</v>
      </c>
      <c r="I114" s="19">
        <v>0</v>
      </c>
      <c r="J114" s="20">
        <f>OR(F114&lt;&gt;0,G114&lt;&gt;0,H114&lt;&gt;0,I114&lt;&gt;0)*(F114 + (F114 = 0))*(G114 + (G114 = 0))*(H114 + (H114 = 0))*(I114 + (I114 = 0))</f>
        <v>75.119</v>
      </c>
      <c r="K114" s="11"/>
      <c r="L114" s="35"/>
      <c r="M114" s="35"/>
    </row>
    <row r="115" spans="1:13" x14ac:dyDescent="0.25">
      <c r="A115" s="11"/>
      <c r="B115" s="11"/>
      <c r="C115" s="11"/>
      <c r="D115" s="27"/>
      <c r="E115" s="10" t="s">
        <v>17</v>
      </c>
      <c r="F115" s="18">
        <v>1</v>
      </c>
      <c r="G115" s="19">
        <v>2.67</v>
      </c>
      <c r="H115" s="19">
        <v>5.45</v>
      </c>
      <c r="I115" s="19">
        <v>0</v>
      </c>
      <c r="J115" s="20">
        <f>OR(F115&lt;&gt;0,G115&lt;&gt;0,H115&lt;&gt;0,I115&lt;&gt;0)*(F115 + (F115 = 0))*(G115 + (G115 = 0))*(H115 + (H115 = 0))*(I115 + (I115 = 0))</f>
        <v>14.552</v>
      </c>
      <c r="K115" s="11"/>
      <c r="L115" s="35"/>
      <c r="M115" s="35"/>
    </row>
    <row r="116" spans="1:13" x14ac:dyDescent="0.25">
      <c r="A116" s="11"/>
      <c r="B116" s="11"/>
      <c r="C116" s="11"/>
      <c r="D116" s="27"/>
      <c r="E116" s="11"/>
      <c r="F116" s="11"/>
      <c r="G116" s="11"/>
      <c r="H116" s="11"/>
      <c r="I116" s="11"/>
      <c r="J116" s="14" t="s">
        <v>133</v>
      </c>
      <c r="K116" s="16">
        <f>SUM(J114:J115)</f>
        <v>89.67</v>
      </c>
      <c r="L116" s="33"/>
      <c r="M116" s="31">
        <f>ROUND(K116*L116,2)</f>
        <v>0</v>
      </c>
    </row>
    <row r="117" spans="1:13" ht="0.95" customHeight="1" x14ac:dyDescent="0.25">
      <c r="A117" s="17"/>
      <c r="B117" s="17"/>
      <c r="C117" s="17"/>
      <c r="D117" s="28"/>
      <c r="E117" s="17"/>
      <c r="F117" s="17"/>
      <c r="G117" s="17"/>
      <c r="H117" s="17"/>
      <c r="I117" s="17"/>
      <c r="J117" s="17"/>
      <c r="K117" s="17"/>
      <c r="L117" s="36"/>
      <c r="M117" s="36"/>
    </row>
    <row r="118" spans="1:13" x14ac:dyDescent="0.25">
      <c r="A118" s="11"/>
      <c r="B118" s="11"/>
      <c r="C118" s="11"/>
      <c r="D118" s="27"/>
      <c r="E118" s="11"/>
      <c r="F118" s="11"/>
      <c r="G118" s="11"/>
      <c r="H118" s="11"/>
      <c r="I118" s="11"/>
      <c r="J118" s="14" t="s">
        <v>134</v>
      </c>
      <c r="K118" s="15">
        <v>1</v>
      </c>
      <c r="L118" s="31">
        <f>M76+M83+M89+M96+M102+M107+M112</f>
        <v>0</v>
      </c>
      <c r="M118" s="31">
        <f>ROUND(K118*L118,2)</f>
        <v>0</v>
      </c>
    </row>
    <row r="119" spans="1:13" ht="0.95" customHeight="1" x14ac:dyDescent="0.25">
      <c r="A119" s="17"/>
      <c r="B119" s="17"/>
      <c r="C119" s="17"/>
      <c r="D119" s="28"/>
      <c r="E119" s="17"/>
      <c r="F119" s="17"/>
      <c r="G119" s="17"/>
      <c r="H119" s="17"/>
      <c r="I119" s="17"/>
      <c r="J119" s="17"/>
      <c r="K119" s="17"/>
      <c r="L119" s="36"/>
      <c r="M119" s="36"/>
    </row>
    <row r="120" spans="1:13" x14ac:dyDescent="0.25">
      <c r="A120" s="5" t="s">
        <v>135</v>
      </c>
      <c r="B120" s="5" t="s">
        <v>16</v>
      </c>
      <c r="C120" s="5" t="s">
        <v>17</v>
      </c>
      <c r="D120" s="25" t="s">
        <v>136</v>
      </c>
      <c r="E120" s="6"/>
      <c r="F120" s="6"/>
      <c r="G120" s="6"/>
      <c r="H120" s="6"/>
      <c r="I120" s="6"/>
      <c r="J120" s="6"/>
      <c r="K120" s="7">
        <f>K131</f>
        <v>1</v>
      </c>
      <c r="L120" s="32">
        <f>L131</f>
        <v>0</v>
      </c>
      <c r="M120" s="32">
        <f>M131</f>
        <v>0</v>
      </c>
    </row>
    <row r="121" spans="1:13" x14ac:dyDescent="0.25">
      <c r="A121" s="9" t="s">
        <v>137</v>
      </c>
      <c r="B121" s="10" t="s">
        <v>20</v>
      </c>
      <c r="C121" s="10" t="s">
        <v>138</v>
      </c>
      <c r="D121" s="26" t="s">
        <v>139</v>
      </c>
      <c r="E121" s="11"/>
      <c r="F121" s="11"/>
      <c r="G121" s="11"/>
      <c r="H121" s="11"/>
      <c r="I121" s="11"/>
      <c r="J121" s="11"/>
      <c r="K121" s="13">
        <f>K124</f>
        <v>1</v>
      </c>
      <c r="L121" s="34">
        <f>L124</f>
        <v>0</v>
      </c>
      <c r="M121" s="34">
        <f>M124</f>
        <v>0</v>
      </c>
    </row>
    <row r="122" spans="1:13" ht="56.25" x14ac:dyDescent="0.25">
      <c r="A122" s="11"/>
      <c r="B122" s="11"/>
      <c r="C122" s="11"/>
      <c r="D122" s="26" t="s">
        <v>140</v>
      </c>
      <c r="E122" s="11"/>
      <c r="F122" s="11"/>
      <c r="G122" s="11"/>
      <c r="H122" s="11"/>
      <c r="I122" s="11"/>
      <c r="J122" s="11"/>
      <c r="K122" s="11"/>
      <c r="L122" s="35"/>
      <c r="M122" s="35"/>
    </row>
    <row r="123" spans="1:13" x14ac:dyDescent="0.25">
      <c r="A123" s="11"/>
      <c r="B123" s="11"/>
      <c r="C123" s="11"/>
      <c r="D123" s="27"/>
      <c r="E123" s="10" t="s">
        <v>17</v>
      </c>
      <c r="F123" s="18">
        <v>1</v>
      </c>
      <c r="G123" s="19">
        <v>0</v>
      </c>
      <c r="H123" s="19">
        <v>0</v>
      </c>
      <c r="I123" s="19">
        <v>0</v>
      </c>
      <c r="J123" s="20">
        <f>OR(F123&lt;&gt;0,G123&lt;&gt;0,H123&lt;&gt;0,I123&lt;&gt;0)*(F123 + (F123 = 0))*(G123 + (G123 = 0))*(H123 + (H123 = 0))*(I123 + (I123 = 0))</f>
        <v>1</v>
      </c>
      <c r="K123" s="11"/>
      <c r="L123" s="35"/>
      <c r="M123" s="35"/>
    </row>
    <row r="124" spans="1:13" x14ac:dyDescent="0.25">
      <c r="A124" s="11"/>
      <c r="B124" s="11"/>
      <c r="C124" s="11"/>
      <c r="D124" s="27"/>
      <c r="E124" s="11"/>
      <c r="F124" s="11"/>
      <c r="G124" s="11"/>
      <c r="H124" s="11"/>
      <c r="I124" s="11"/>
      <c r="J124" s="14" t="s">
        <v>141</v>
      </c>
      <c r="K124" s="16">
        <f>J123</f>
        <v>1</v>
      </c>
      <c r="L124" s="33"/>
      <c r="M124" s="31">
        <f>ROUND(K124*L124,2)</f>
        <v>0</v>
      </c>
    </row>
    <row r="125" spans="1:13" ht="0.95" customHeight="1" x14ac:dyDescent="0.25">
      <c r="A125" s="17"/>
      <c r="B125" s="17"/>
      <c r="C125" s="17"/>
      <c r="D125" s="28"/>
      <c r="E125" s="17"/>
      <c r="F125" s="17"/>
      <c r="G125" s="17"/>
      <c r="H125" s="17"/>
      <c r="I125" s="17"/>
      <c r="J125" s="17"/>
      <c r="K125" s="17"/>
      <c r="L125" s="36"/>
      <c r="M125" s="36"/>
    </row>
    <row r="126" spans="1:13" x14ac:dyDescent="0.25">
      <c r="A126" s="9" t="s">
        <v>142</v>
      </c>
      <c r="B126" s="10" t="s">
        <v>20</v>
      </c>
      <c r="C126" s="10" t="s">
        <v>138</v>
      </c>
      <c r="D126" s="26" t="s">
        <v>143</v>
      </c>
      <c r="E126" s="11"/>
      <c r="F126" s="11"/>
      <c r="G126" s="11"/>
      <c r="H126" s="11"/>
      <c r="I126" s="11"/>
      <c r="J126" s="11"/>
      <c r="K126" s="13">
        <f>K129</f>
        <v>1</v>
      </c>
      <c r="L126" s="34">
        <f>L129</f>
        <v>0</v>
      </c>
      <c r="M126" s="34">
        <f>M129</f>
        <v>0</v>
      </c>
    </row>
    <row r="127" spans="1:13" ht="33.75" x14ac:dyDescent="0.25">
      <c r="A127" s="11"/>
      <c r="B127" s="11"/>
      <c r="C127" s="11"/>
      <c r="D127" s="26" t="s">
        <v>144</v>
      </c>
      <c r="E127" s="11"/>
      <c r="F127" s="11"/>
      <c r="G127" s="11"/>
      <c r="H127" s="11"/>
      <c r="I127" s="11"/>
      <c r="J127" s="11"/>
      <c r="K127" s="11"/>
      <c r="L127" s="35"/>
      <c r="M127" s="35"/>
    </row>
    <row r="128" spans="1:13" x14ac:dyDescent="0.25">
      <c r="A128" s="11"/>
      <c r="B128" s="11"/>
      <c r="C128" s="11"/>
      <c r="D128" s="27"/>
      <c r="E128" s="10" t="s">
        <v>17</v>
      </c>
      <c r="F128" s="18">
        <v>1</v>
      </c>
      <c r="G128" s="19">
        <v>0</v>
      </c>
      <c r="H128" s="19">
        <v>0</v>
      </c>
      <c r="I128" s="19">
        <v>0</v>
      </c>
      <c r="J128" s="20">
        <f>OR(F128&lt;&gt;0,G128&lt;&gt;0,H128&lt;&gt;0,I128&lt;&gt;0)*(F128 + (F128 = 0))*(G128 + (G128 = 0))*(H128 + (H128 = 0))*(I128 + (I128 = 0))</f>
        <v>1</v>
      </c>
      <c r="K128" s="11"/>
      <c r="L128" s="35"/>
      <c r="M128" s="35"/>
    </row>
    <row r="129" spans="1:13" x14ac:dyDescent="0.25">
      <c r="A129" s="11"/>
      <c r="B129" s="11"/>
      <c r="C129" s="11"/>
      <c r="D129" s="27"/>
      <c r="E129" s="11"/>
      <c r="F129" s="11"/>
      <c r="G129" s="11"/>
      <c r="H129" s="11"/>
      <c r="I129" s="11"/>
      <c r="J129" s="14" t="s">
        <v>145</v>
      </c>
      <c r="K129" s="16">
        <f>J128</f>
        <v>1</v>
      </c>
      <c r="L129" s="33"/>
      <c r="M129" s="31">
        <f>ROUND(K129*L129,2)</f>
        <v>0</v>
      </c>
    </row>
    <row r="130" spans="1:13" ht="0.95" customHeight="1" x14ac:dyDescent="0.25">
      <c r="A130" s="17"/>
      <c r="B130" s="17"/>
      <c r="C130" s="17"/>
      <c r="D130" s="28"/>
      <c r="E130" s="17"/>
      <c r="F130" s="17"/>
      <c r="G130" s="17"/>
      <c r="H130" s="17"/>
      <c r="I130" s="17"/>
      <c r="J130" s="17"/>
      <c r="K130" s="17"/>
      <c r="L130" s="36"/>
      <c r="M130" s="36"/>
    </row>
    <row r="131" spans="1:13" x14ac:dyDescent="0.25">
      <c r="A131" s="11"/>
      <c r="B131" s="11"/>
      <c r="C131" s="11"/>
      <c r="D131" s="27"/>
      <c r="E131" s="11"/>
      <c r="F131" s="11"/>
      <c r="G131" s="11"/>
      <c r="H131" s="11"/>
      <c r="I131" s="11"/>
      <c r="J131" s="14" t="s">
        <v>146</v>
      </c>
      <c r="K131" s="15">
        <v>1</v>
      </c>
      <c r="L131" s="31">
        <f>M121+M126</f>
        <v>0</v>
      </c>
      <c r="M131" s="31">
        <f>ROUND(K131*L131,2)</f>
        <v>0</v>
      </c>
    </row>
    <row r="132" spans="1:13" ht="0.95" customHeight="1" x14ac:dyDescent="0.25">
      <c r="A132" s="17"/>
      <c r="B132" s="17"/>
      <c r="C132" s="17"/>
      <c r="D132" s="28"/>
      <c r="E132" s="17"/>
      <c r="F132" s="17"/>
      <c r="G132" s="17"/>
      <c r="H132" s="17"/>
      <c r="I132" s="17"/>
      <c r="J132" s="17"/>
      <c r="K132" s="17"/>
      <c r="L132" s="36"/>
      <c r="M132" s="36"/>
    </row>
    <row r="133" spans="1:13" x14ac:dyDescent="0.25">
      <c r="A133" s="5" t="s">
        <v>147</v>
      </c>
      <c r="B133" s="5" t="s">
        <v>16</v>
      </c>
      <c r="C133" s="5" t="s">
        <v>17</v>
      </c>
      <c r="D133" s="25" t="s">
        <v>148</v>
      </c>
      <c r="E133" s="6"/>
      <c r="F133" s="6"/>
      <c r="G133" s="6"/>
      <c r="H133" s="6"/>
      <c r="I133" s="6"/>
      <c r="J133" s="6"/>
      <c r="K133" s="7">
        <f>K136</f>
        <v>1</v>
      </c>
      <c r="L133" s="32">
        <f>L136</f>
        <v>0</v>
      </c>
      <c r="M133" s="32">
        <f>M136</f>
        <v>0</v>
      </c>
    </row>
    <row r="134" spans="1:13" x14ac:dyDescent="0.25">
      <c r="A134" s="9" t="s">
        <v>149</v>
      </c>
      <c r="B134" s="10" t="s">
        <v>20</v>
      </c>
      <c r="C134" s="10" t="s">
        <v>78</v>
      </c>
      <c r="D134" s="26" t="s">
        <v>150</v>
      </c>
      <c r="E134" s="11"/>
      <c r="F134" s="11"/>
      <c r="G134" s="11"/>
      <c r="H134" s="11"/>
      <c r="I134" s="11"/>
      <c r="J134" s="11"/>
      <c r="K134" s="12">
        <v>1</v>
      </c>
      <c r="L134" s="33"/>
      <c r="M134" s="34">
        <f>ROUND(K134*L134,2)</f>
        <v>0</v>
      </c>
    </row>
    <row r="135" spans="1:13" ht="22.5" x14ac:dyDescent="0.25">
      <c r="A135" s="11"/>
      <c r="B135" s="11"/>
      <c r="C135" s="11"/>
      <c r="D135" s="26" t="s">
        <v>151</v>
      </c>
      <c r="E135" s="11"/>
      <c r="F135" s="11"/>
      <c r="G135" s="11"/>
      <c r="H135" s="11"/>
      <c r="I135" s="11"/>
      <c r="J135" s="11"/>
      <c r="K135" s="11"/>
      <c r="L135" s="35"/>
      <c r="M135" s="35"/>
    </row>
    <row r="136" spans="1:13" x14ac:dyDescent="0.25">
      <c r="A136" s="11"/>
      <c r="B136" s="11"/>
      <c r="C136" s="11"/>
      <c r="D136" s="27"/>
      <c r="E136" s="11"/>
      <c r="F136" s="11"/>
      <c r="G136" s="11"/>
      <c r="H136" s="11"/>
      <c r="I136" s="11"/>
      <c r="J136" s="14" t="s">
        <v>152</v>
      </c>
      <c r="K136" s="15">
        <v>1</v>
      </c>
      <c r="L136" s="31">
        <f>M134</f>
        <v>0</v>
      </c>
      <c r="M136" s="31">
        <f>ROUND(K136*L136,2)</f>
        <v>0</v>
      </c>
    </row>
    <row r="137" spans="1:13" ht="0.95" customHeight="1" x14ac:dyDescent="0.25">
      <c r="A137" s="17"/>
      <c r="B137" s="17"/>
      <c r="C137" s="17"/>
      <c r="D137" s="28"/>
      <c r="E137" s="17"/>
      <c r="F137" s="17"/>
      <c r="G137" s="17"/>
      <c r="H137" s="17"/>
      <c r="I137" s="17"/>
      <c r="J137" s="17"/>
      <c r="K137" s="17"/>
      <c r="L137" s="17"/>
      <c r="M137" s="17"/>
    </row>
    <row r="138" spans="1:13" x14ac:dyDescent="0.25">
      <c r="A138" s="5" t="s">
        <v>153</v>
      </c>
      <c r="B138" s="5" t="s">
        <v>16</v>
      </c>
      <c r="C138" s="5" t="s">
        <v>17</v>
      </c>
      <c r="D138" s="25" t="s">
        <v>154</v>
      </c>
      <c r="E138" s="6"/>
      <c r="F138" s="6"/>
      <c r="G138" s="6"/>
      <c r="H138" s="6"/>
      <c r="I138" s="6"/>
      <c r="J138" s="6"/>
      <c r="K138" s="7">
        <f>K309</f>
        <v>1</v>
      </c>
      <c r="L138" s="8">
        <f>L309</f>
        <v>5748.86</v>
      </c>
      <c r="M138" s="8">
        <f>M309</f>
        <v>5748.86</v>
      </c>
    </row>
    <row r="139" spans="1:13" x14ac:dyDescent="0.25">
      <c r="A139" s="21" t="s">
        <v>155</v>
      </c>
      <c r="B139" s="21" t="s">
        <v>16</v>
      </c>
      <c r="C139" s="21" t="s">
        <v>17</v>
      </c>
      <c r="D139" s="29" t="s">
        <v>156</v>
      </c>
      <c r="E139" s="22"/>
      <c r="F139" s="22"/>
      <c r="G139" s="22"/>
      <c r="H139" s="22"/>
      <c r="I139" s="22"/>
      <c r="J139" s="22"/>
      <c r="K139" s="23">
        <f>K189</f>
        <v>1</v>
      </c>
      <c r="L139" s="23">
        <f>L189</f>
        <v>1431.06</v>
      </c>
      <c r="M139" s="23">
        <f>M189</f>
        <v>1431.06</v>
      </c>
    </row>
    <row r="140" spans="1:13" x14ac:dyDescent="0.25">
      <c r="A140" s="9" t="s">
        <v>157</v>
      </c>
      <c r="B140" s="10" t="s">
        <v>20</v>
      </c>
      <c r="C140" s="10" t="s">
        <v>158</v>
      </c>
      <c r="D140" s="26" t="s">
        <v>159</v>
      </c>
      <c r="E140" s="11"/>
      <c r="F140" s="11"/>
      <c r="G140" s="11"/>
      <c r="H140" s="11"/>
      <c r="I140" s="11"/>
      <c r="J140" s="11"/>
      <c r="K140" s="12">
        <v>2</v>
      </c>
      <c r="L140" s="12">
        <v>110.46</v>
      </c>
      <c r="M140" s="13">
        <f>ROUND(K140*L140,2)</f>
        <v>220.92</v>
      </c>
    </row>
    <row r="141" spans="1:13" ht="135" x14ac:dyDescent="0.25">
      <c r="A141" s="11"/>
      <c r="B141" s="11"/>
      <c r="C141" s="11"/>
      <c r="D141" s="26" t="s">
        <v>160</v>
      </c>
      <c r="E141" s="11"/>
      <c r="F141" s="11"/>
      <c r="G141" s="11"/>
      <c r="H141" s="11"/>
      <c r="I141" s="11"/>
      <c r="J141" s="11"/>
      <c r="K141" s="11"/>
      <c r="L141" s="11"/>
      <c r="M141" s="11"/>
    </row>
    <row r="142" spans="1:13" x14ac:dyDescent="0.25">
      <c r="A142" s="9" t="s">
        <v>161</v>
      </c>
      <c r="B142" s="10" t="s">
        <v>20</v>
      </c>
      <c r="C142" s="10" t="s">
        <v>158</v>
      </c>
      <c r="D142" s="26" t="s">
        <v>162</v>
      </c>
      <c r="E142" s="11"/>
      <c r="F142" s="11"/>
      <c r="G142" s="11"/>
      <c r="H142" s="11"/>
      <c r="I142" s="11"/>
      <c r="J142" s="11"/>
      <c r="K142" s="12">
        <v>2</v>
      </c>
      <c r="L142" s="12">
        <v>223.17</v>
      </c>
      <c r="M142" s="13">
        <f>ROUND(K142*L142,2)</f>
        <v>446.34</v>
      </c>
    </row>
    <row r="143" spans="1:13" ht="270" x14ac:dyDescent="0.25">
      <c r="A143" s="11"/>
      <c r="B143" s="11"/>
      <c r="C143" s="11"/>
      <c r="D143" s="26" t="s">
        <v>163</v>
      </c>
      <c r="E143" s="11"/>
      <c r="F143" s="11"/>
      <c r="G143" s="11"/>
      <c r="H143" s="11"/>
      <c r="I143" s="11"/>
      <c r="J143" s="11"/>
      <c r="K143" s="11"/>
      <c r="L143" s="11"/>
      <c r="M143" s="11"/>
    </row>
    <row r="144" spans="1:13" x14ac:dyDescent="0.25">
      <c r="A144" s="9" t="s">
        <v>164</v>
      </c>
      <c r="B144" s="10" t="s">
        <v>20</v>
      </c>
      <c r="C144" s="10" t="s">
        <v>165</v>
      </c>
      <c r="D144" s="26" t="s">
        <v>166</v>
      </c>
      <c r="E144" s="11"/>
      <c r="F144" s="11"/>
      <c r="G144" s="11"/>
      <c r="H144" s="11"/>
      <c r="I144" s="11"/>
      <c r="J144" s="11"/>
      <c r="K144" s="13">
        <f>K147</f>
        <v>1</v>
      </c>
      <c r="L144" s="13">
        <f>L147</f>
        <v>4.1900000000000004</v>
      </c>
      <c r="M144" s="13">
        <f>M147</f>
        <v>4.1900000000000004</v>
      </c>
    </row>
    <row r="145" spans="1:13" ht="78.75" x14ac:dyDescent="0.25">
      <c r="A145" s="11"/>
      <c r="B145" s="11"/>
      <c r="C145" s="11"/>
      <c r="D145" s="26" t="s">
        <v>167</v>
      </c>
      <c r="E145" s="11"/>
      <c r="F145" s="11"/>
      <c r="G145" s="11"/>
      <c r="H145" s="11"/>
      <c r="I145" s="11"/>
      <c r="J145" s="11"/>
      <c r="K145" s="11"/>
      <c r="L145" s="11"/>
      <c r="M145" s="11"/>
    </row>
    <row r="146" spans="1:13" x14ac:dyDescent="0.25">
      <c r="A146" s="11"/>
      <c r="B146" s="11"/>
      <c r="C146" s="11"/>
      <c r="D146" s="27"/>
      <c r="E146" s="10" t="s">
        <v>17</v>
      </c>
      <c r="F146" s="18">
        <v>1</v>
      </c>
      <c r="G146" s="19">
        <v>0</v>
      </c>
      <c r="H146" s="19">
        <v>0</v>
      </c>
      <c r="I146" s="19">
        <v>0</v>
      </c>
      <c r="J146" s="20">
        <f>OR(F146&lt;&gt;0,G146&lt;&gt;0,H146&lt;&gt;0,I146&lt;&gt;0)*(F146 + (F146 = 0))*(G146 + (G146 = 0))*(H146 + (H146 = 0))*(I146 + (I146 = 0))</f>
        <v>1</v>
      </c>
      <c r="K146" s="11"/>
      <c r="L146" s="11"/>
      <c r="M146" s="11"/>
    </row>
    <row r="147" spans="1:13" x14ac:dyDescent="0.25">
      <c r="A147" s="11"/>
      <c r="B147" s="11"/>
      <c r="C147" s="11"/>
      <c r="D147" s="27"/>
      <c r="E147" s="11"/>
      <c r="F147" s="11"/>
      <c r="G147" s="11"/>
      <c r="H147" s="11"/>
      <c r="I147" s="11"/>
      <c r="J147" s="14" t="s">
        <v>168</v>
      </c>
      <c r="K147" s="16">
        <f>J146</f>
        <v>1</v>
      </c>
      <c r="L147" s="12">
        <v>4.1900000000000004</v>
      </c>
      <c r="M147" s="16">
        <f>ROUND(K147*L147,2)</f>
        <v>4.1900000000000004</v>
      </c>
    </row>
    <row r="148" spans="1:13" ht="0.95" customHeight="1" x14ac:dyDescent="0.25">
      <c r="A148" s="17"/>
      <c r="B148" s="17"/>
      <c r="C148" s="17"/>
      <c r="D148" s="28"/>
      <c r="E148" s="17"/>
      <c r="F148" s="17"/>
      <c r="G148" s="17"/>
      <c r="H148" s="17"/>
      <c r="I148" s="17"/>
      <c r="J148" s="17"/>
      <c r="K148" s="17"/>
      <c r="L148" s="17"/>
      <c r="M148" s="17"/>
    </row>
    <row r="149" spans="1:13" x14ac:dyDescent="0.25">
      <c r="A149" s="9" t="s">
        <v>169</v>
      </c>
      <c r="B149" s="10" t="s">
        <v>20</v>
      </c>
      <c r="C149" s="10" t="s">
        <v>170</v>
      </c>
      <c r="D149" s="26" t="s">
        <v>171</v>
      </c>
      <c r="E149" s="11"/>
      <c r="F149" s="11"/>
      <c r="G149" s="11"/>
      <c r="H149" s="11"/>
      <c r="I149" s="11"/>
      <c r="J149" s="11"/>
      <c r="K149" s="13">
        <f>K152</f>
        <v>1</v>
      </c>
      <c r="L149" s="13">
        <f>L152</f>
        <v>93.09</v>
      </c>
      <c r="M149" s="13">
        <f>M152</f>
        <v>93.09</v>
      </c>
    </row>
    <row r="150" spans="1:13" ht="123.75" x14ac:dyDescent="0.25">
      <c r="A150" s="11"/>
      <c r="B150" s="11"/>
      <c r="C150" s="11"/>
      <c r="D150" s="26" t="s">
        <v>172</v>
      </c>
      <c r="E150" s="11"/>
      <c r="F150" s="11"/>
      <c r="G150" s="11"/>
      <c r="H150" s="11"/>
      <c r="I150" s="11"/>
      <c r="J150" s="11"/>
      <c r="K150" s="11"/>
      <c r="L150" s="11"/>
      <c r="M150" s="11"/>
    </row>
    <row r="151" spans="1:13" x14ac:dyDescent="0.25">
      <c r="A151" s="11"/>
      <c r="B151" s="11"/>
      <c r="C151" s="11"/>
      <c r="D151" s="27"/>
      <c r="E151" s="10" t="s">
        <v>17</v>
      </c>
      <c r="F151" s="18">
        <v>1</v>
      </c>
      <c r="G151" s="19">
        <v>0</v>
      </c>
      <c r="H151" s="19">
        <v>0</v>
      </c>
      <c r="I151" s="19">
        <v>0</v>
      </c>
      <c r="J151" s="20">
        <f>OR(F151&lt;&gt;0,G151&lt;&gt;0,H151&lt;&gt;0,I151&lt;&gt;0)*(F151 + (F151 = 0))*(G151 + (G151 = 0))*(H151 + (H151 = 0))*(I151 + (I151 = 0))</f>
        <v>1</v>
      </c>
      <c r="K151" s="11"/>
      <c r="L151" s="11"/>
      <c r="M151" s="11"/>
    </row>
    <row r="152" spans="1:13" x14ac:dyDescent="0.25">
      <c r="A152" s="11"/>
      <c r="B152" s="11"/>
      <c r="C152" s="11"/>
      <c r="D152" s="27"/>
      <c r="E152" s="11"/>
      <c r="F152" s="11"/>
      <c r="G152" s="11"/>
      <c r="H152" s="11"/>
      <c r="I152" s="11"/>
      <c r="J152" s="14" t="s">
        <v>173</v>
      </c>
      <c r="K152" s="16">
        <f>J151</f>
        <v>1</v>
      </c>
      <c r="L152" s="12">
        <v>93.09</v>
      </c>
      <c r="M152" s="16">
        <f>ROUND(K152*L152,2)</f>
        <v>93.09</v>
      </c>
    </row>
    <row r="153" spans="1:13" ht="0.95" customHeight="1" x14ac:dyDescent="0.25">
      <c r="A153" s="17"/>
      <c r="B153" s="17"/>
      <c r="C153" s="17"/>
      <c r="D153" s="28"/>
      <c r="E153" s="17"/>
      <c r="F153" s="17"/>
      <c r="G153" s="17"/>
      <c r="H153" s="17"/>
      <c r="I153" s="17"/>
      <c r="J153" s="17"/>
      <c r="K153" s="17"/>
      <c r="L153" s="17"/>
      <c r="M153" s="17"/>
    </row>
    <row r="154" spans="1:13" x14ac:dyDescent="0.25">
      <c r="A154" s="9" t="s">
        <v>174</v>
      </c>
      <c r="B154" s="10" t="s">
        <v>20</v>
      </c>
      <c r="C154" s="10" t="s">
        <v>170</v>
      </c>
      <c r="D154" s="26" t="s">
        <v>175</v>
      </c>
      <c r="E154" s="11"/>
      <c r="F154" s="11"/>
      <c r="G154" s="11"/>
      <c r="H154" s="11"/>
      <c r="I154" s="11"/>
      <c r="J154" s="11"/>
      <c r="K154" s="13">
        <f>K157</f>
        <v>1</v>
      </c>
      <c r="L154" s="13">
        <f>L157</f>
        <v>132.83000000000001</v>
      </c>
      <c r="M154" s="13">
        <f>M157</f>
        <v>132.83000000000001</v>
      </c>
    </row>
    <row r="155" spans="1:13" ht="90" x14ac:dyDescent="0.25">
      <c r="A155" s="11"/>
      <c r="B155" s="11"/>
      <c r="C155" s="11"/>
      <c r="D155" s="26" t="s">
        <v>176</v>
      </c>
      <c r="E155" s="11"/>
      <c r="F155" s="11"/>
      <c r="G155" s="11"/>
      <c r="H155" s="11"/>
      <c r="I155" s="11"/>
      <c r="J155" s="11"/>
      <c r="K155" s="11"/>
      <c r="L155" s="11"/>
      <c r="M155" s="11"/>
    </row>
    <row r="156" spans="1:13" x14ac:dyDescent="0.25">
      <c r="A156" s="11"/>
      <c r="B156" s="11"/>
      <c r="C156" s="11"/>
      <c r="D156" s="27"/>
      <c r="E156" s="10" t="s">
        <v>17</v>
      </c>
      <c r="F156" s="18">
        <v>1</v>
      </c>
      <c r="G156" s="19">
        <v>0</v>
      </c>
      <c r="H156" s="19">
        <v>0</v>
      </c>
      <c r="I156" s="19">
        <v>0</v>
      </c>
      <c r="J156" s="20">
        <f>OR(F156&lt;&gt;0,G156&lt;&gt;0,H156&lt;&gt;0,I156&lt;&gt;0)*(F156 + (F156 = 0))*(G156 + (G156 = 0))*(H156 + (H156 = 0))*(I156 + (I156 = 0))</f>
        <v>1</v>
      </c>
      <c r="K156" s="11"/>
      <c r="L156" s="11"/>
      <c r="M156" s="11"/>
    </row>
    <row r="157" spans="1:13" x14ac:dyDescent="0.25">
      <c r="A157" s="11"/>
      <c r="B157" s="11"/>
      <c r="C157" s="11"/>
      <c r="D157" s="27"/>
      <c r="E157" s="11"/>
      <c r="F157" s="11"/>
      <c r="G157" s="11"/>
      <c r="H157" s="11"/>
      <c r="I157" s="11"/>
      <c r="J157" s="14" t="s">
        <v>177</v>
      </c>
      <c r="K157" s="16">
        <f>J156</f>
        <v>1</v>
      </c>
      <c r="L157" s="12">
        <v>132.83000000000001</v>
      </c>
      <c r="M157" s="16">
        <f>ROUND(K157*L157,2)</f>
        <v>132.83000000000001</v>
      </c>
    </row>
    <row r="158" spans="1:13" ht="0.95" customHeight="1" x14ac:dyDescent="0.25">
      <c r="A158" s="17"/>
      <c r="B158" s="17"/>
      <c r="C158" s="17"/>
      <c r="D158" s="28"/>
      <c r="E158" s="17"/>
      <c r="F158" s="17"/>
      <c r="G158" s="17"/>
      <c r="H158" s="17"/>
      <c r="I158" s="17"/>
      <c r="J158" s="17"/>
      <c r="K158" s="17"/>
      <c r="L158" s="17"/>
      <c r="M158" s="17"/>
    </row>
    <row r="159" spans="1:13" x14ac:dyDescent="0.25">
      <c r="A159" s="9" t="s">
        <v>178</v>
      </c>
      <c r="B159" s="10" t="s">
        <v>20</v>
      </c>
      <c r="C159" s="10" t="s">
        <v>170</v>
      </c>
      <c r="D159" s="26" t="s">
        <v>179</v>
      </c>
      <c r="E159" s="11"/>
      <c r="F159" s="11"/>
      <c r="G159" s="11"/>
      <c r="H159" s="11"/>
      <c r="I159" s="11"/>
      <c r="J159" s="11"/>
      <c r="K159" s="13">
        <f>K162</f>
        <v>4</v>
      </c>
      <c r="L159" s="13">
        <f>L162</f>
        <v>35.380000000000003</v>
      </c>
      <c r="M159" s="13">
        <f>M162</f>
        <v>141.52000000000001</v>
      </c>
    </row>
    <row r="160" spans="1:13" ht="78.75" x14ac:dyDescent="0.25">
      <c r="A160" s="11"/>
      <c r="B160" s="11"/>
      <c r="C160" s="11"/>
      <c r="D160" s="26" t="s">
        <v>180</v>
      </c>
      <c r="E160" s="11"/>
      <c r="F160" s="11"/>
      <c r="G160" s="11"/>
      <c r="H160" s="11"/>
      <c r="I160" s="11"/>
      <c r="J160" s="11"/>
      <c r="K160" s="11"/>
      <c r="L160" s="11"/>
      <c r="M160" s="11"/>
    </row>
    <row r="161" spans="1:13" x14ac:dyDescent="0.25">
      <c r="A161" s="11"/>
      <c r="B161" s="11"/>
      <c r="C161" s="11"/>
      <c r="D161" s="27"/>
      <c r="E161" s="10" t="s">
        <v>17</v>
      </c>
      <c r="F161" s="18">
        <v>1</v>
      </c>
      <c r="G161" s="19">
        <v>4</v>
      </c>
      <c r="H161" s="19">
        <v>0</v>
      </c>
      <c r="I161" s="19">
        <v>0</v>
      </c>
      <c r="J161" s="20">
        <f>OR(F161&lt;&gt;0,G161&lt;&gt;0,H161&lt;&gt;0,I161&lt;&gt;0)*(F161 + (F161 = 0))*(G161 + (G161 = 0))*(H161 + (H161 = 0))*(I161 + (I161 = 0))</f>
        <v>4</v>
      </c>
      <c r="K161" s="11"/>
      <c r="L161" s="11"/>
      <c r="M161" s="11"/>
    </row>
    <row r="162" spans="1:13" x14ac:dyDescent="0.25">
      <c r="A162" s="11"/>
      <c r="B162" s="11"/>
      <c r="C162" s="11"/>
      <c r="D162" s="27"/>
      <c r="E162" s="11"/>
      <c r="F162" s="11"/>
      <c r="G162" s="11"/>
      <c r="H162" s="11"/>
      <c r="I162" s="11"/>
      <c r="J162" s="14" t="s">
        <v>181</v>
      </c>
      <c r="K162" s="16">
        <f>J161</f>
        <v>4</v>
      </c>
      <c r="L162" s="12">
        <v>35.380000000000003</v>
      </c>
      <c r="M162" s="16">
        <f>ROUND(K162*L162,2)</f>
        <v>141.52000000000001</v>
      </c>
    </row>
    <row r="163" spans="1:13" ht="0.95" customHeight="1" x14ac:dyDescent="0.25">
      <c r="A163" s="17"/>
      <c r="B163" s="17"/>
      <c r="C163" s="17"/>
      <c r="D163" s="28"/>
      <c r="E163" s="17"/>
      <c r="F163" s="17"/>
      <c r="G163" s="17"/>
      <c r="H163" s="17"/>
      <c r="I163" s="17"/>
      <c r="J163" s="17"/>
      <c r="K163" s="17"/>
      <c r="L163" s="17"/>
      <c r="M163" s="17"/>
    </row>
    <row r="164" spans="1:13" x14ac:dyDescent="0.25">
      <c r="A164" s="9" t="s">
        <v>182</v>
      </c>
      <c r="B164" s="10" t="s">
        <v>20</v>
      </c>
      <c r="C164" s="10" t="s">
        <v>170</v>
      </c>
      <c r="D164" s="26" t="s">
        <v>183</v>
      </c>
      <c r="E164" s="11"/>
      <c r="F164" s="11"/>
      <c r="G164" s="11"/>
      <c r="H164" s="11"/>
      <c r="I164" s="11"/>
      <c r="J164" s="11"/>
      <c r="K164" s="13">
        <f>K167</f>
        <v>1</v>
      </c>
      <c r="L164" s="13">
        <f>L167</f>
        <v>69.52</v>
      </c>
      <c r="M164" s="13">
        <f>M167</f>
        <v>69.52</v>
      </c>
    </row>
    <row r="165" spans="1:13" ht="33.75" x14ac:dyDescent="0.25">
      <c r="A165" s="11"/>
      <c r="B165" s="11"/>
      <c r="C165" s="11"/>
      <c r="D165" s="26" t="s">
        <v>184</v>
      </c>
      <c r="E165" s="11"/>
      <c r="F165" s="11"/>
      <c r="G165" s="11"/>
      <c r="H165" s="11"/>
      <c r="I165" s="11"/>
      <c r="J165" s="11"/>
      <c r="K165" s="11"/>
      <c r="L165" s="11"/>
      <c r="M165" s="11"/>
    </row>
    <row r="166" spans="1:13" x14ac:dyDescent="0.25">
      <c r="A166" s="11"/>
      <c r="B166" s="11"/>
      <c r="C166" s="11"/>
      <c r="D166" s="27"/>
      <c r="E166" s="10" t="s">
        <v>17</v>
      </c>
      <c r="F166" s="18">
        <v>1</v>
      </c>
      <c r="G166" s="19">
        <v>0</v>
      </c>
      <c r="H166" s="19">
        <v>0</v>
      </c>
      <c r="I166" s="19">
        <v>0</v>
      </c>
      <c r="J166" s="20">
        <f>OR(F166&lt;&gt;0,G166&lt;&gt;0,H166&lt;&gt;0,I166&lt;&gt;0)*(F166 + (F166 = 0))*(G166 + (G166 = 0))*(H166 + (H166 = 0))*(I166 + (I166 = 0))</f>
        <v>1</v>
      </c>
      <c r="K166" s="11"/>
      <c r="L166" s="11"/>
      <c r="M166" s="11"/>
    </row>
    <row r="167" spans="1:13" x14ac:dyDescent="0.25">
      <c r="A167" s="11"/>
      <c r="B167" s="11"/>
      <c r="C167" s="11"/>
      <c r="D167" s="27"/>
      <c r="E167" s="11"/>
      <c r="F167" s="11"/>
      <c r="G167" s="11"/>
      <c r="H167" s="11"/>
      <c r="I167" s="11"/>
      <c r="J167" s="14" t="s">
        <v>185</v>
      </c>
      <c r="K167" s="16">
        <f>J166</f>
        <v>1</v>
      </c>
      <c r="L167" s="12">
        <v>69.52</v>
      </c>
      <c r="M167" s="16">
        <f>ROUND(K167*L167,2)</f>
        <v>69.52</v>
      </c>
    </row>
    <row r="168" spans="1:13" ht="0.95" customHeight="1" x14ac:dyDescent="0.25">
      <c r="A168" s="17"/>
      <c r="B168" s="17"/>
      <c r="C168" s="17"/>
      <c r="D168" s="28"/>
      <c r="E168" s="17"/>
      <c r="F168" s="17"/>
      <c r="G168" s="17"/>
      <c r="H168" s="17"/>
      <c r="I168" s="17"/>
      <c r="J168" s="17"/>
      <c r="K168" s="17"/>
      <c r="L168" s="17"/>
      <c r="M168" s="17"/>
    </row>
    <row r="169" spans="1:13" x14ac:dyDescent="0.25">
      <c r="A169" s="9" t="s">
        <v>186</v>
      </c>
      <c r="B169" s="10" t="s">
        <v>20</v>
      </c>
      <c r="C169" s="10" t="s">
        <v>170</v>
      </c>
      <c r="D169" s="26" t="s">
        <v>187</v>
      </c>
      <c r="E169" s="11"/>
      <c r="F169" s="11"/>
      <c r="G169" s="11"/>
      <c r="H169" s="11"/>
      <c r="I169" s="11"/>
      <c r="J169" s="11"/>
      <c r="K169" s="13">
        <f>K172</f>
        <v>1</v>
      </c>
      <c r="L169" s="13">
        <f>L172</f>
        <v>36.619999999999997</v>
      </c>
      <c r="M169" s="13">
        <f>M172</f>
        <v>36.619999999999997</v>
      </c>
    </row>
    <row r="170" spans="1:13" ht="22.5" x14ac:dyDescent="0.25">
      <c r="A170" s="11"/>
      <c r="B170" s="11"/>
      <c r="C170" s="11"/>
      <c r="D170" s="26" t="s">
        <v>188</v>
      </c>
      <c r="E170" s="11"/>
      <c r="F170" s="11"/>
      <c r="G170" s="11"/>
      <c r="H170" s="11"/>
      <c r="I170" s="11"/>
      <c r="J170" s="11"/>
      <c r="K170" s="11"/>
      <c r="L170" s="11"/>
      <c r="M170" s="11"/>
    </row>
    <row r="171" spans="1:13" x14ac:dyDescent="0.25">
      <c r="A171" s="11"/>
      <c r="B171" s="11"/>
      <c r="C171" s="11"/>
      <c r="D171" s="27"/>
      <c r="E171" s="10" t="s">
        <v>17</v>
      </c>
      <c r="F171" s="18">
        <v>1</v>
      </c>
      <c r="G171" s="19">
        <v>0</v>
      </c>
      <c r="H171" s="19">
        <v>0</v>
      </c>
      <c r="I171" s="19">
        <v>0</v>
      </c>
      <c r="J171" s="20">
        <f>OR(F171&lt;&gt;0,G171&lt;&gt;0,H171&lt;&gt;0,I171&lt;&gt;0)*(F171 + (F171 = 0))*(G171 + (G171 = 0))*(H171 + (H171 = 0))*(I171 + (I171 = 0))</f>
        <v>1</v>
      </c>
      <c r="K171" s="11"/>
      <c r="L171" s="11"/>
      <c r="M171" s="11"/>
    </row>
    <row r="172" spans="1:13" x14ac:dyDescent="0.25">
      <c r="A172" s="11"/>
      <c r="B172" s="11"/>
      <c r="C172" s="11"/>
      <c r="D172" s="27"/>
      <c r="E172" s="11"/>
      <c r="F172" s="11"/>
      <c r="G172" s="11"/>
      <c r="H172" s="11"/>
      <c r="I172" s="11"/>
      <c r="J172" s="14" t="s">
        <v>189</v>
      </c>
      <c r="K172" s="16">
        <f>J171</f>
        <v>1</v>
      </c>
      <c r="L172" s="12">
        <v>36.619999999999997</v>
      </c>
      <c r="M172" s="16">
        <f>ROUND(K172*L172,2)</f>
        <v>36.619999999999997</v>
      </c>
    </row>
    <row r="173" spans="1:13" ht="0.95" customHeight="1" x14ac:dyDescent="0.25">
      <c r="A173" s="17"/>
      <c r="B173" s="17"/>
      <c r="C173" s="17"/>
      <c r="D173" s="28"/>
      <c r="E173" s="17"/>
      <c r="F173" s="17"/>
      <c r="G173" s="17"/>
      <c r="H173" s="17"/>
      <c r="I173" s="17"/>
      <c r="J173" s="17"/>
      <c r="K173" s="17"/>
      <c r="L173" s="17"/>
      <c r="M173" s="17"/>
    </row>
    <row r="174" spans="1:13" x14ac:dyDescent="0.25">
      <c r="A174" s="9" t="s">
        <v>190</v>
      </c>
      <c r="B174" s="10" t="s">
        <v>20</v>
      </c>
      <c r="C174" s="10" t="s">
        <v>170</v>
      </c>
      <c r="D174" s="26" t="s">
        <v>191</v>
      </c>
      <c r="E174" s="11"/>
      <c r="F174" s="11"/>
      <c r="G174" s="11"/>
      <c r="H174" s="11"/>
      <c r="I174" s="11"/>
      <c r="J174" s="11"/>
      <c r="K174" s="13">
        <f>K177</f>
        <v>1</v>
      </c>
      <c r="L174" s="13">
        <f>L177</f>
        <v>15.92</v>
      </c>
      <c r="M174" s="13">
        <f>M177</f>
        <v>15.92</v>
      </c>
    </row>
    <row r="175" spans="1:13" ht="22.5" x14ac:dyDescent="0.25">
      <c r="A175" s="11"/>
      <c r="B175" s="11"/>
      <c r="C175" s="11"/>
      <c r="D175" s="26" t="s">
        <v>192</v>
      </c>
      <c r="E175" s="11"/>
      <c r="F175" s="11"/>
      <c r="G175" s="11"/>
      <c r="H175" s="11"/>
      <c r="I175" s="11"/>
      <c r="J175" s="11"/>
      <c r="K175" s="11"/>
      <c r="L175" s="11"/>
      <c r="M175" s="11"/>
    </row>
    <row r="176" spans="1:13" x14ac:dyDescent="0.25">
      <c r="A176" s="11"/>
      <c r="B176" s="11"/>
      <c r="C176" s="11"/>
      <c r="D176" s="27"/>
      <c r="E176" s="10" t="s">
        <v>17</v>
      </c>
      <c r="F176" s="18">
        <v>1</v>
      </c>
      <c r="G176" s="19">
        <v>0</v>
      </c>
      <c r="H176" s="19">
        <v>0</v>
      </c>
      <c r="I176" s="19">
        <v>0</v>
      </c>
      <c r="J176" s="20">
        <f>OR(F176&lt;&gt;0,G176&lt;&gt;0,H176&lt;&gt;0,I176&lt;&gt;0)*(F176 + (F176 = 0))*(G176 + (G176 = 0))*(H176 + (H176 = 0))*(I176 + (I176 = 0))</f>
        <v>1</v>
      </c>
      <c r="K176" s="11"/>
      <c r="L176" s="11"/>
      <c r="M176" s="11"/>
    </row>
    <row r="177" spans="1:13" x14ac:dyDescent="0.25">
      <c r="A177" s="11"/>
      <c r="B177" s="11"/>
      <c r="C177" s="11"/>
      <c r="D177" s="27"/>
      <c r="E177" s="11"/>
      <c r="F177" s="11"/>
      <c r="G177" s="11"/>
      <c r="H177" s="11"/>
      <c r="I177" s="11"/>
      <c r="J177" s="14" t="s">
        <v>193</v>
      </c>
      <c r="K177" s="16">
        <f>J176</f>
        <v>1</v>
      </c>
      <c r="L177" s="12">
        <v>15.92</v>
      </c>
      <c r="M177" s="16">
        <f>ROUND(K177*L177,2)</f>
        <v>15.92</v>
      </c>
    </row>
    <row r="178" spans="1:13" ht="0.95" customHeight="1" x14ac:dyDescent="0.25">
      <c r="A178" s="17"/>
      <c r="B178" s="17"/>
      <c r="C178" s="17"/>
      <c r="D178" s="28"/>
      <c r="E178" s="17"/>
      <c r="F178" s="17"/>
      <c r="G178" s="17"/>
      <c r="H178" s="17"/>
      <c r="I178" s="17"/>
      <c r="J178" s="17"/>
      <c r="K178" s="17"/>
      <c r="L178" s="17"/>
      <c r="M178" s="17"/>
    </row>
    <row r="179" spans="1:13" x14ac:dyDescent="0.25">
      <c r="A179" s="9" t="s">
        <v>194</v>
      </c>
      <c r="B179" s="10" t="s">
        <v>20</v>
      </c>
      <c r="C179" s="10" t="s">
        <v>170</v>
      </c>
      <c r="D179" s="26" t="s">
        <v>195</v>
      </c>
      <c r="E179" s="11"/>
      <c r="F179" s="11"/>
      <c r="G179" s="11"/>
      <c r="H179" s="11"/>
      <c r="I179" s="11"/>
      <c r="J179" s="11"/>
      <c r="K179" s="13">
        <f>K182</f>
        <v>1</v>
      </c>
      <c r="L179" s="13">
        <f>L182</f>
        <v>140.44</v>
      </c>
      <c r="M179" s="13">
        <f>M182</f>
        <v>140.44</v>
      </c>
    </row>
    <row r="180" spans="1:13" ht="45" x14ac:dyDescent="0.25">
      <c r="A180" s="11"/>
      <c r="B180" s="11"/>
      <c r="C180" s="11"/>
      <c r="D180" s="26" t="s">
        <v>196</v>
      </c>
      <c r="E180" s="11"/>
      <c r="F180" s="11"/>
      <c r="G180" s="11"/>
      <c r="H180" s="11"/>
      <c r="I180" s="11"/>
      <c r="J180" s="11"/>
      <c r="K180" s="11"/>
      <c r="L180" s="11"/>
      <c r="M180" s="11"/>
    </row>
    <row r="181" spans="1:13" x14ac:dyDescent="0.25">
      <c r="A181" s="11"/>
      <c r="B181" s="11"/>
      <c r="C181" s="11"/>
      <c r="D181" s="27"/>
      <c r="E181" s="10" t="s">
        <v>17</v>
      </c>
      <c r="F181" s="18">
        <v>1</v>
      </c>
      <c r="G181" s="19">
        <v>0</v>
      </c>
      <c r="H181" s="19">
        <v>0</v>
      </c>
      <c r="I181" s="19">
        <v>0</v>
      </c>
      <c r="J181" s="20">
        <f>OR(F181&lt;&gt;0,G181&lt;&gt;0,H181&lt;&gt;0,I181&lt;&gt;0)*(F181 + (F181 = 0))*(G181 + (G181 = 0))*(H181 + (H181 = 0))*(I181 + (I181 = 0))</f>
        <v>1</v>
      </c>
      <c r="K181" s="11"/>
      <c r="L181" s="11"/>
      <c r="M181" s="11"/>
    </row>
    <row r="182" spans="1:13" x14ac:dyDescent="0.25">
      <c r="A182" s="11"/>
      <c r="B182" s="11"/>
      <c r="C182" s="11"/>
      <c r="D182" s="27"/>
      <c r="E182" s="11"/>
      <c r="F182" s="11"/>
      <c r="G182" s="11"/>
      <c r="H182" s="11"/>
      <c r="I182" s="11"/>
      <c r="J182" s="14" t="s">
        <v>197</v>
      </c>
      <c r="K182" s="16">
        <f>J181</f>
        <v>1</v>
      </c>
      <c r="L182" s="12">
        <v>140.44</v>
      </c>
      <c r="M182" s="16">
        <f>ROUND(K182*L182,2)</f>
        <v>140.44</v>
      </c>
    </row>
    <row r="183" spans="1:13" ht="0.95" customHeight="1" x14ac:dyDescent="0.25">
      <c r="A183" s="17"/>
      <c r="B183" s="17"/>
      <c r="C183" s="17"/>
      <c r="D183" s="28"/>
      <c r="E183" s="17"/>
      <c r="F183" s="17"/>
      <c r="G183" s="17"/>
      <c r="H183" s="17"/>
      <c r="I183" s="17"/>
      <c r="J183" s="17"/>
      <c r="K183" s="17"/>
      <c r="L183" s="17"/>
      <c r="M183" s="17"/>
    </row>
    <row r="184" spans="1:13" x14ac:dyDescent="0.25">
      <c r="A184" s="9" t="s">
        <v>198</v>
      </c>
      <c r="B184" s="10" t="s">
        <v>20</v>
      </c>
      <c r="C184" s="10" t="s">
        <v>170</v>
      </c>
      <c r="D184" s="26" t="s">
        <v>199</v>
      </c>
      <c r="E184" s="11"/>
      <c r="F184" s="11"/>
      <c r="G184" s="11"/>
      <c r="H184" s="11"/>
      <c r="I184" s="11"/>
      <c r="J184" s="11"/>
      <c r="K184" s="13">
        <f>K187</f>
        <v>1</v>
      </c>
      <c r="L184" s="13">
        <f>L187</f>
        <v>129.66999999999999</v>
      </c>
      <c r="M184" s="13">
        <f>M187</f>
        <v>129.66999999999999</v>
      </c>
    </row>
    <row r="185" spans="1:13" ht="33.75" x14ac:dyDescent="0.25">
      <c r="A185" s="11"/>
      <c r="B185" s="11"/>
      <c r="C185" s="11"/>
      <c r="D185" s="26" t="s">
        <v>200</v>
      </c>
      <c r="E185" s="11"/>
      <c r="F185" s="11"/>
      <c r="G185" s="11"/>
      <c r="H185" s="11"/>
      <c r="I185" s="11"/>
      <c r="J185" s="11"/>
      <c r="K185" s="11"/>
      <c r="L185" s="11"/>
      <c r="M185" s="11"/>
    </row>
    <row r="186" spans="1:13" x14ac:dyDescent="0.25">
      <c r="A186" s="11"/>
      <c r="B186" s="11"/>
      <c r="C186" s="11"/>
      <c r="D186" s="27"/>
      <c r="E186" s="10" t="s">
        <v>17</v>
      </c>
      <c r="F186" s="18">
        <v>1</v>
      </c>
      <c r="G186" s="19">
        <v>0</v>
      </c>
      <c r="H186" s="19">
        <v>0</v>
      </c>
      <c r="I186" s="19">
        <v>0</v>
      </c>
      <c r="J186" s="20">
        <f>OR(F186&lt;&gt;0,G186&lt;&gt;0,H186&lt;&gt;0,I186&lt;&gt;0)*(F186 + (F186 = 0))*(G186 + (G186 = 0))*(H186 + (H186 = 0))*(I186 + (I186 = 0))</f>
        <v>1</v>
      </c>
      <c r="K186" s="11"/>
      <c r="L186" s="11"/>
      <c r="M186" s="11"/>
    </row>
    <row r="187" spans="1:13" x14ac:dyDescent="0.25">
      <c r="A187" s="11"/>
      <c r="B187" s="11"/>
      <c r="C187" s="11"/>
      <c r="D187" s="27"/>
      <c r="E187" s="11"/>
      <c r="F187" s="11"/>
      <c r="G187" s="11"/>
      <c r="H187" s="11"/>
      <c r="I187" s="11"/>
      <c r="J187" s="14" t="s">
        <v>201</v>
      </c>
      <c r="K187" s="16">
        <f>J186</f>
        <v>1</v>
      </c>
      <c r="L187" s="12">
        <v>129.66999999999999</v>
      </c>
      <c r="M187" s="16">
        <f>ROUND(K187*L187,2)</f>
        <v>129.66999999999999</v>
      </c>
    </row>
    <row r="188" spans="1:13" ht="0.95" customHeight="1" x14ac:dyDescent="0.25">
      <c r="A188" s="17"/>
      <c r="B188" s="17"/>
      <c r="C188" s="17"/>
      <c r="D188" s="28"/>
      <c r="E188" s="17"/>
      <c r="F188" s="17"/>
      <c r="G188" s="17"/>
      <c r="H188" s="17"/>
      <c r="I188" s="17"/>
      <c r="J188" s="17"/>
      <c r="K188" s="17"/>
      <c r="L188" s="17"/>
      <c r="M188" s="17"/>
    </row>
    <row r="189" spans="1:13" x14ac:dyDescent="0.25">
      <c r="A189" s="11"/>
      <c r="B189" s="11"/>
      <c r="C189" s="11"/>
      <c r="D189" s="27"/>
      <c r="E189" s="11"/>
      <c r="F189" s="11"/>
      <c r="G189" s="11"/>
      <c r="H189" s="11"/>
      <c r="I189" s="11"/>
      <c r="J189" s="14" t="s">
        <v>202</v>
      </c>
      <c r="K189" s="12">
        <v>1</v>
      </c>
      <c r="L189" s="16">
        <f>M140+M142+M144+M149+M154+M159+M164+M169+M174+M179+M184</f>
        <v>1431.06</v>
      </c>
      <c r="M189" s="16">
        <f>ROUND(K189*L189,2)</f>
        <v>1431.06</v>
      </c>
    </row>
    <row r="190" spans="1:13" ht="0.95" customHeight="1" x14ac:dyDescent="0.25">
      <c r="A190" s="17"/>
      <c r="B190" s="17"/>
      <c r="C190" s="17"/>
      <c r="D190" s="28"/>
      <c r="E190" s="17"/>
      <c r="F190" s="17"/>
      <c r="G190" s="17"/>
      <c r="H190" s="17"/>
      <c r="I190" s="17"/>
      <c r="J190" s="17"/>
      <c r="K190" s="17"/>
      <c r="L190" s="17"/>
      <c r="M190" s="17"/>
    </row>
    <row r="191" spans="1:13" x14ac:dyDescent="0.25">
      <c r="A191" s="21" t="s">
        <v>203</v>
      </c>
      <c r="B191" s="21" t="s">
        <v>16</v>
      </c>
      <c r="C191" s="21" t="s">
        <v>17</v>
      </c>
      <c r="D191" s="29" t="s">
        <v>204</v>
      </c>
      <c r="E191" s="22"/>
      <c r="F191" s="22"/>
      <c r="G191" s="22"/>
      <c r="H191" s="22"/>
      <c r="I191" s="22"/>
      <c r="J191" s="22"/>
      <c r="K191" s="23">
        <f>K202</f>
        <v>1</v>
      </c>
      <c r="L191" s="23">
        <f>L202</f>
        <v>114.36</v>
      </c>
      <c r="M191" s="23">
        <f>M202</f>
        <v>114.36</v>
      </c>
    </row>
    <row r="192" spans="1:13" x14ac:dyDescent="0.25">
      <c r="A192" s="9" t="s">
        <v>205</v>
      </c>
      <c r="B192" s="10" t="s">
        <v>20</v>
      </c>
      <c r="C192" s="10" t="s">
        <v>170</v>
      </c>
      <c r="D192" s="26" t="s">
        <v>206</v>
      </c>
      <c r="E192" s="11"/>
      <c r="F192" s="11"/>
      <c r="G192" s="11"/>
      <c r="H192" s="11"/>
      <c r="I192" s="11"/>
      <c r="J192" s="11"/>
      <c r="K192" s="13">
        <f>K195</f>
        <v>1</v>
      </c>
      <c r="L192" s="13">
        <f>L195</f>
        <v>83.12</v>
      </c>
      <c r="M192" s="13">
        <f>M195</f>
        <v>83.12</v>
      </c>
    </row>
    <row r="193" spans="1:13" ht="56.25" x14ac:dyDescent="0.25">
      <c r="A193" s="11"/>
      <c r="B193" s="11"/>
      <c r="C193" s="11"/>
      <c r="D193" s="26" t="s">
        <v>207</v>
      </c>
      <c r="E193" s="11"/>
      <c r="F193" s="11"/>
      <c r="G193" s="11"/>
      <c r="H193" s="11"/>
      <c r="I193" s="11"/>
      <c r="J193" s="11"/>
      <c r="K193" s="11"/>
      <c r="L193" s="11"/>
      <c r="M193" s="11"/>
    </row>
    <row r="194" spans="1:13" x14ac:dyDescent="0.25">
      <c r="A194" s="11"/>
      <c r="B194" s="11"/>
      <c r="C194" s="11"/>
      <c r="D194" s="27"/>
      <c r="E194" s="10" t="s">
        <v>17</v>
      </c>
      <c r="F194" s="18">
        <v>1</v>
      </c>
      <c r="G194" s="19">
        <v>0</v>
      </c>
      <c r="H194" s="19">
        <v>0</v>
      </c>
      <c r="I194" s="19">
        <v>0</v>
      </c>
      <c r="J194" s="20">
        <f>OR(F194&lt;&gt;0,G194&lt;&gt;0,H194&lt;&gt;0,I194&lt;&gt;0)*(F194 + (F194 = 0))*(G194 + (G194 = 0))*(H194 + (H194 = 0))*(I194 + (I194 = 0))</f>
        <v>1</v>
      </c>
      <c r="K194" s="11"/>
      <c r="L194" s="11"/>
      <c r="M194" s="11"/>
    </row>
    <row r="195" spans="1:13" x14ac:dyDescent="0.25">
      <c r="A195" s="11"/>
      <c r="B195" s="11"/>
      <c r="C195" s="11"/>
      <c r="D195" s="27"/>
      <c r="E195" s="11"/>
      <c r="F195" s="11"/>
      <c r="G195" s="11"/>
      <c r="H195" s="11"/>
      <c r="I195" s="11"/>
      <c r="J195" s="14" t="s">
        <v>208</v>
      </c>
      <c r="K195" s="16">
        <f>J194</f>
        <v>1</v>
      </c>
      <c r="L195" s="12">
        <v>83.12</v>
      </c>
      <c r="M195" s="16">
        <f>ROUND(K195*L195,2)</f>
        <v>83.12</v>
      </c>
    </row>
    <row r="196" spans="1:13" ht="0.95" customHeight="1" x14ac:dyDescent="0.25">
      <c r="A196" s="17"/>
      <c r="B196" s="17"/>
      <c r="C196" s="17"/>
      <c r="D196" s="28"/>
      <c r="E196" s="17"/>
      <c r="F196" s="17"/>
      <c r="G196" s="17"/>
      <c r="H196" s="17"/>
      <c r="I196" s="17"/>
      <c r="J196" s="17"/>
      <c r="K196" s="17"/>
      <c r="L196" s="17"/>
      <c r="M196" s="17"/>
    </row>
    <row r="197" spans="1:13" x14ac:dyDescent="0.25">
      <c r="A197" s="9" t="s">
        <v>209</v>
      </c>
      <c r="B197" s="10" t="s">
        <v>20</v>
      </c>
      <c r="C197" s="10" t="s">
        <v>170</v>
      </c>
      <c r="D197" s="26" t="s">
        <v>210</v>
      </c>
      <c r="E197" s="11"/>
      <c r="F197" s="11"/>
      <c r="G197" s="11"/>
      <c r="H197" s="11"/>
      <c r="I197" s="11"/>
      <c r="J197" s="11"/>
      <c r="K197" s="13">
        <f>K200</f>
        <v>0.42</v>
      </c>
      <c r="L197" s="13">
        <f>L200</f>
        <v>74.38</v>
      </c>
      <c r="M197" s="13">
        <f>M200</f>
        <v>31.24</v>
      </c>
    </row>
    <row r="198" spans="1:13" ht="45" x14ac:dyDescent="0.25">
      <c r="A198" s="11"/>
      <c r="B198" s="11"/>
      <c r="C198" s="11"/>
      <c r="D198" s="26" t="s">
        <v>211</v>
      </c>
      <c r="E198" s="11"/>
      <c r="F198" s="11"/>
      <c r="G198" s="11"/>
      <c r="H198" s="11"/>
      <c r="I198" s="11"/>
      <c r="J198" s="11"/>
      <c r="K198" s="11"/>
      <c r="L198" s="11"/>
      <c r="M198" s="11"/>
    </row>
    <row r="199" spans="1:13" x14ac:dyDescent="0.25">
      <c r="A199" s="11"/>
      <c r="B199" s="11"/>
      <c r="C199" s="11"/>
      <c r="D199" s="27"/>
      <c r="E199" s="10" t="s">
        <v>17</v>
      </c>
      <c r="F199" s="18">
        <v>1</v>
      </c>
      <c r="G199" s="19">
        <v>5</v>
      </c>
      <c r="H199" s="19">
        <v>8.3000000000000004E-2</v>
      </c>
      <c r="I199" s="19">
        <v>0</v>
      </c>
      <c r="J199" s="20">
        <f>OR(F199&lt;&gt;0,G199&lt;&gt;0,H199&lt;&gt;0,I199&lt;&gt;0)*(F199 + (F199 = 0))*(G199 + (G199 = 0))*(H199 + (H199 = 0))*(I199 + (I199 = 0))</f>
        <v>0.41499999999999998</v>
      </c>
      <c r="K199" s="11"/>
      <c r="L199" s="11"/>
      <c r="M199" s="11"/>
    </row>
    <row r="200" spans="1:13" x14ac:dyDescent="0.25">
      <c r="A200" s="11"/>
      <c r="B200" s="11"/>
      <c r="C200" s="11"/>
      <c r="D200" s="27"/>
      <c r="E200" s="11"/>
      <c r="F200" s="11"/>
      <c r="G200" s="11"/>
      <c r="H200" s="11"/>
      <c r="I200" s="11"/>
      <c r="J200" s="14" t="s">
        <v>212</v>
      </c>
      <c r="K200" s="16">
        <f>J199</f>
        <v>0.42</v>
      </c>
      <c r="L200" s="12">
        <v>74.38</v>
      </c>
      <c r="M200" s="16">
        <f>ROUND(K200*L200,2)</f>
        <v>31.24</v>
      </c>
    </row>
    <row r="201" spans="1:13" ht="0.95" customHeight="1" x14ac:dyDescent="0.25">
      <c r="A201" s="17"/>
      <c r="B201" s="17"/>
      <c r="C201" s="17"/>
      <c r="D201" s="28"/>
      <c r="E201" s="17"/>
      <c r="F201" s="17"/>
      <c r="G201" s="17"/>
      <c r="H201" s="17"/>
      <c r="I201" s="17"/>
      <c r="J201" s="17"/>
      <c r="K201" s="17"/>
      <c r="L201" s="17"/>
      <c r="M201" s="17"/>
    </row>
    <row r="202" spans="1:13" x14ac:dyDescent="0.25">
      <c r="A202" s="11"/>
      <c r="B202" s="11"/>
      <c r="C202" s="11"/>
      <c r="D202" s="27"/>
      <c r="E202" s="11"/>
      <c r="F202" s="11"/>
      <c r="G202" s="11"/>
      <c r="H202" s="11"/>
      <c r="I202" s="11"/>
      <c r="J202" s="14" t="s">
        <v>213</v>
      </c>
      <c r="K202" s="12">
        <v>1</v>
      </c>
      <c r="L202" s="16">
        <f>M192+M197</f>
        <v>114.36</v>
      </c>
      <c r="M202" s="16">
        <f>ROUND(K202*L202,2)</f>
        <v>114.36</v>
      </c>
    </row>
    <row r="203" spans="1:13" ht="0.95" customHeight="1" x14ac:dyDescent="0.25">
      <c r="A203" s="17"/>
      <c r="B203" s="17"/>
      <c r="C203" s="17"/>
      <c r="D203" s="28"/>
      <c r="E203" s="17"/>
      <c r="F203" s="17"/>
      <c r="G203" s="17"/>
      <c r="H203" s="17"/>
      <c r="I203" s="17"/>
      <c r="J203" s="17"/>
      <c r="K203" s="17"/>
      <c r="L203" s="17"/>
      <c r="M203" s="17"/>
    </row>
    <row r="204" spans="1:13" x14ac:dyDescent="0.25">
      <c r="A204" s="21" t="s">
        <v>214</v>
      </c>
      <c r="B204" s="21" t="s">
        <v>16</v>
      </c>
      <c r="C204" s="21" t="s">
        <v>17</v>
      </c>
      <c r="D204" s="29" t="s">
        <v>215</v>
      </c>
      <c r="E204" s="22"/>
      <c r="F204" s="22"/>
      <c r="G204" s="22"/>
      <c r="H204" s="22"/>
      <c r="I204" s="22"/>
      <c r="J204" s="22"/>
      <c r="K204" s="23">
        <f>K231</f>
        <v>1</v>
      </c>
      <c r="L204" s="23">
        <f>L231</f>
        <v>3454.38</v>
      </c>
      <c r="M204" s="23">
        <f>M231</f>
        <v>3454.38</v>
      </c>
    </row>
    <row r="205" spans="1:13" x14ac:dyDescent="0.25">
      <c r="A205" s="9" t="s">
        <v>216</v>
      </c>
      <c r="B205" s="10" t="s">
        <v>20</v>
      </c>
      <c r="C205" s="10" t="s">
        <v>217</v>
      </c>
      <c r="D205" s="26" t="s">
        <v>218</v>
      </c>
      <c r="E205" s="11"/>
      <c r="F205" s="11"/>
      <c r="G205" s="11"/>
      <c r="H205" s="11"/>
      <c r="I205" s="11"/>
      <c r="J205" s="11"/>
      <c r="K205" s="13">
        <f>K209</f>
        <v>88.6</v>
      </c>
      <c r="L205" s="13">
        <f>L209</f>
        <v>6.75</v>
      </c>
      <c r="M205" s="13">
        <f>M209</f>
        <v>598.04999999999995</v>
      </c>
    </row>
    <row r="206" spans="1:13" ht="90" x14ac:dyDescent="0.25">
      <c r="A206" s="11"/>
      <c r="B206" s="11"/>
      <c r="C206" s="11"/>
      <c r="D206" s="26" t="s">
        <v>219</v>
      </c>
      <c r="E206" s="11"/>
      <c r="F206" s="11"/>
      <c r="G206" s="11"/>
      <c r="H206" s="11"/>
      <c r="I206" s="11"/>
      <c r="J206" s="11"/>
      <c r="K206" s="11"/>
      <c r="L206" s="11"/>
      <c r="M206" s="11"/>
    </row>
    <row r="207" spans="1:13" x14ac:dyDescent="0.25">
      <c r="A207" s="11"/>
      <c r="B207" s="11"/>
      <c r="C207" s="11"/>
      <c r="D207" s="27"/>
      <c r="E207" s="10" t="s">
        <v>17</v>
      </c>
      <c r="F207" s="18">
        <v>1</v>
      </c>
      <c r="G207" s="19">
        <v>91.6</v>
      </c>
      <c r="H207" s="19">
        <v>0</v>
      </c>
      <c r="I207" s="19">
        <v>0</v>
      </c>
      <c r="J207" s="20">
        <f>OR(F207&lt;&gt;0,G207&lt;&gt;0,H207&lt;&gt;0,I207&lt;&gt;0)*(F207 + (F207 = 0))*(G207 + (G207 = 0))*(H207 + (H207 = 0))*(I207 + (I207 = 0))</f>
        <v>91.6</v>
      </c>
      <c r="K207" s="11"/>
      <c r="L207" s="11"/>
      <c r="M207" s="11"/>
    </row>
    <row r="208" spans="1:13" x14ac:dyDescent="0.25">
      <c r="A208" s="11"/>
      <c r="B208" s="11"/>
      <c r="C208" s="11"/>
      <c r="D208" s="27"/>
      <c r="E208" s="10" t="s">
        <v>17</v>
      </c>
      <c r="F208" s="18">
        <v>-1</v>
      </c>
      <c r="G208" s="19">
        <v>3</v>
      </c>
      <c r="H208" s="19">
        <v>0</v>
      </c>
      <c r="I208" s="19">
        <v>0</v>
      </c>
      <c r="J208" s="20">
        <f>OR(F208&lt;&gt;0,G208&lt;&gt;0,H208&lt;&gt;0,I208&lt;&gt;0)*(F208 + (F208 = 0))*(G208 + (G208 = 0))*(H208 + (H208 = 0))*(I208 + (I208 = 0))</f>
        <v>-3</v>
      </c>
      <c r="K208" s="11"/>
      <c r="L208" s="11"/>
      <c r="M208" s="11"/>
    </row>
    <row r="209" spans="1:13" x14ac:dyDescent="0.25">
      <c r="A209" s="11"/>
      <c r="B209" s="11"/>
      <c r="C209" s="11"/>
      <c r="D209" s="27"/>
      <c r="E209" s="11"/>
      <c r="F209" s="11"/>
      <c r="G209" s="11"/>
      <c r="H209" s="11"/>
      <c r="I209" s="11"/>
      <c r="J209" s="14" t="s">
        <v>220</v>
      </c>
      <c r="K209" s="16">
        <f>SUM(J207:J208)</f>
        <v>88.6</v>
      </c>
      <c r="L209" s="12">
        <v>6.75</v>
      </c>
      <c r="M209" s="16">
        <f>ROUND(K209*L209,2)</f>
        <v>598.04999999999995</v>
      </c>
    </row>
    <row r="210" spans="1:13" ht="0.95" customHeight="1" x14ac:dyDescent="0.25">
      <c r="A210" s="17"/>
      <c r="B210" s="17"/>
      <c r="C210" s="17"/>
      <c r="D210" s="28"/>
      <c r="E210" s="17"/>
      <c r="F210" s="17"/>
      <c r="G210" s="17"/>
      <c r="H210" s="17"/>
      <c r="I210" s="17"/>
      <c r="J210" s="17"/>
      <c r="K210" s="17"/>
      <c r="L210" s="17"/>
      <c r="M210" s="17"/>
    </row>
    <row r="211" spans="1:13" x14ac:dyDescent="0.25">
      <c r="A211" s="9" t="s">
        <v>221</v>
      </c>
      <c r="B211" s="10" t="s">
        <v>20</v>
      </c>
      <c r="C211" s="10" t="s">
        <v>170</v>
      </c>
      <c r="D211" s="26" t="s">
        <v>222</v>
      </c>
      <c r="E211" s="11"/>
      <c r="F211" s="11"/>
      <c r="G211" s="11"/>
      <c r="H211" s="11"/>
      <c r="I211" s="11"/>
      <c r="J211" s="11"/>
      <c r="K211" s="13">
        <f>K214</f>
        <v>0.17</v>
      </c>
      <c r="L211" s="13">
        <f>L214</f>
        <v>12.41</v>
      </c>
      <c r="M211" s="13">
        <f>M214</f>
        <v>2.11</v>
      </c>
    </row>
    <row r="212" spans="1:13" ht="67.5" x14ac:dyDescent="0.25">
      <c r="A212" s="11"/>
      <c r="B212" s="11"/>
      <c r="C212" s="11"/>
      <c r="D212" s="26" t="s">
        <v>223</v>
      </c>
      <c r="E212" s="11"/>
      <c r="F212" s="11"/>
      <c r="G212" s="11"/>
      <c r="H212" s="11"/>
      <c r="I212" s="11"/>
      <c r="J212" s="11"/>
      <c r="K212" s="11"/>
      <c r="L212" s="11"/>
      <c r="M212" s="11"/>
    </row>
    <row r="213" spans="1:13" x14ac:dyDescent="0.25">
      <c r="A213" s="11"/>
      <c r="B213" s="11"/>
      <c r="C213" s="11"/>
      <c r="D213" s="27"/>
      <c r="E213" s="10" t="s">
        <v>17</v>
      </c>
      <c r="F213" s="18">
        <v>2</v>
      </c>
      <c r="G213" s="19">
        <v>8.3000000000000004E-2</v>
      </c>
      <c r="H213" s="19">
        <v>0</v>
      </c>
      <c r="I213" s="19">
        <v>0</v>
      </c>
      <c r="J213" s="20">
        <f>OR(F213&lt;&gt;0,G213&lt;&gt;0,H213&lt;&gt;0,I213&lt;&gt;0)*(F213 + (F213 = 0))*(G213 + (G213 = 0))*(H213 + (H213 = 0))*(I213 + (I213 = 0))</f>
        <v>0.16600000000000001</v>
      </c>
      <c r="K213" s="11"/>
      <c r="L213" s="11"/>
      <c r="M213" s="11"/>
    </row>
    <row r="214" spans="1:13" x14ac:dyDescent="0.25">
      <c r="A214" s="11"/>
      <c r="B214" s="11"/>
      <c r="C214" s="11"/>
      <c r="D214" s="27"/>
      <c r="E214" s="11"/>
      <c r="F214" s="11"/>
      <c r="G214" s="11"/>
      <c r="H214" s="11"/>
      <c r="I214" s="11"/>
      <c r="J214" s="14" t="s">
        <v>224</v>
      </c>
      <c r="K214" s="16">
        <f>J213</f>
        <v>0.17</v>
      </c>
      <c r="L214" s="12">
        <v>12.41</v>
      </c>
      <c r="M214" s="16">
        <f>ROUND(K214*L214,2)</f>
        <v>2.11</v>
      </c>
    </row>
    <row r="215" spans="1:13" ht="0.95" customHeight="1" x14ac:dyDescent="0.25">
      <c r="A215" s="17"/>
      <c r="B215" s="17"/>
      <c r="C215" s="17"/>
      <c r="D215" s="28"/>
      <c r="E215" s="17"/>
      <c r="F215" s="17"/>
      <c r="G215" s="17"/>
      <c r="H215" s="17"/>
      <c r="I215" s="17"/>
      <c r="J215" s="17"/>
      <c r="K215" s="17"/>
      <c r="L215" s="17"/>
      <c r="M215" s="17"/>
    </row>
    <row r="216" spans="1:13" x14ac:dyDescent="0.25">
      <c r="A216" s="9" t="s">
        <v>225</v>
      </c>
      <c r="B216" s="10" t="s">
        <v>20</v>
      </c>
      <c r="C216" s="10" t="s">
        <v>170</v>
      </c>
      <c r="D216" s="26" t="s">
        <v>226</v>
      </c>
      <c r="E216" s="11"/>
      <c r="F216" s="11"/>
      <c r="G216" s="11"/>
      <c r="H216" s="11"/>
      <c r="I216" s="11"/>
      <c r="J216" s="11"/>
      <c r="K216" s="13">
        <f>K219</f>
        <v>1</v>
      </c>
      <c r="L216" s="13">
        <f>L219</f>
        <v>5.74</v>
      </c>
      <c r="M216" s="13">
        <f>M219</f>
        <v>5.74</v>
      </c>
    </row>
    <row r="217" spans="1:13" ht="56.25" x14ac:dyDescent="0.25">
      <c r="A217" s="11"/>
      <c r="B217" s="11"/>
      <c r="C217" s="11"/>
      <c r="D217" s="26" t="s">
        <v>227</v>
      </c>
      <c r="E217" s="11"/>
      <c r="F217" s="11"/>
      <c r="G217" s="11"/>
      <c r="H217" s="11"/>
      <c r="I217" s="11"/>
      <c r="J217" s="11"/>
      <c r="K217" s="11"/>
      <c r="L217" s="11"/>
      <c r="M217" s="11"/>
    </row>
    <row r="218" spans="1:13" x14ac:dyDescent="0.25">
      <c r="A218" s="11"/>
      <c r="B218" s="11"/>
      <c r="C218" s="11"/>
      <c r="D218" s="27"/>
      <c r="E218" s="10" t="s">
        <v>17</v>
      </c>
      <c r="F218" s="18">
        <v>2</v>
      </c>
      <c r="G218" s="19">
        <v>0.5</v>
      </c>
      <c r="H218" s="19">
        <v>0</v>
      </c>
      <c r="I218" s="19">
        <v>0</v>
      </c>
      <c r="J218" s="20">
        <f>OR(F218&lt;&gt;0,G218&lt;&gt;0,H218&lt;&gt;0,I218&lt;&gt;0)*(F218 + (F218 = 0))*(G218 + (G218 = 0))*(H218 + (H218 = 0))*(I218 + (I218 = 0))</f>
        <v>1</v>
      </c>
      <c r="K218" s="11"/>
      <c r="L218" s="11"/>
      <c r="M218" s="11"/>
    </row>
    <row r="219" spans="1:13" x14ac:dyDescent="0.25">
      <c r="A219" s="11"/>
      <c r="B219" s="11"/>
      <c r="C219" s="11"/>
      <c r="D219" s="27"/>
      <c r="E219" s="11"/>
      <c r="F219" s="11"/>
      <c r="G219" s="11"/>
      <c r="H219" s="11"/>
      <c r="I219" s="11"/>
      <c r="J219" s="14" t="s">
        <v>228</v>
      </c>
      <c r="K219" s="16">
        <f>J218</f>
        <v>1</v>
      </c>
      <c r="L219" s="12">
        <v>5.74</v>
      </c>
      <c r="M219" s="16">
        <f>ROUND(K219*L219,2)</f>
        <v>5.74</v>
      </c>
    </row>
    <row r="220" spans="1:13" ht="0.95" customHeight="1" x14ac:dyDescent="0.25">
      <c r="A220" s="17"/>
      <c r="B220" s="17"/>
      <c r="C220" s="17"/>
      <c r="D220" s="28"/>
      <c r="E220" s="17"/>
      <c r="F220" s="17"/>
      <c r="G220" s="17"/>
      <c r="H220" s="17"/>
      <c r="I220" s="17"/>
      <c r="J220" s="17"/>
      <c r="K220" s="17"/>
      <c r="L220" s="17"/>
      <c r="M220" s="17"/>
    </row>
    <row r="221" spans="1:13" x14ac:dyDescent="0.25">
      <c r="A221" s="9" t="s">
        <v>229</v>
      </c>
      <c r="B221" s="10" t="s">
        <v>20</v>
      </c>
      <c r="C221" s="10" t="s">
        <v>165</v>
      </c>
      <c r="D221" s="26" t="s">
        <v>230</v>
      </c>
      <c r="E221" s="11"/>
      <c r="F221" s="11"/>
      <c r="G221" s="11"/>
      <c r="H221" s="11"/>
      <c r="I221" s="11"/>
      <c r="J221" s="11"/>
      <c r="K221" s="13">
        <f>K224</f>
        <v>12</v>
      </c>
      <c r="L221" s="13">
        <f>L224</f>
        <v>5.54</v>
      </c>
      <c r="M221" s="13">
        <f>M224</f>
        <v>66.48</v>
      </c>
    </row>
    <row r="222" spans="1:13" ht="56.25" x14ac:dyDescent="0.25">
      <c r="A222" s="11"/>
      <c r="B222" s="11"/>
      <c r="C222" s="11"/>
      <c r="D222" s="26" t="s">
        <v>231</v>
      </c>
      <c r="E222" s="11"/>
      <c r="F222" s="11"/>
      <c r="G222" s="11"/>
      <c r="H222" s="11"/>
      <c r="I222" s="11"/>
      <c r="J222" s="11"/>
      <c r="K222" s="11"/>
      <c r="L222" s="11"/>
      <c r="M222" s="11"/>
    </row>
    <row r="223" spans="1:13" x14ac:dyDescent="0.25">
      <c r="A223" s="11"/>
      <c r="B223" s="11"/>
      <c r="C223" s="11"/>
      <c r="D223" s="27"/>
      <c r="E223" s="10" t="s">
        <v>17</v>
      </c>
      <c r="F223" s="18">
        <v>1</v>
      </c>
      <c r="G223" s="19">
        <v>12</v>
      </c>
      <c r="H223" s="19">
        <v>0</v>
      </c>
      <c r="I223" s="19">
        <v>0</v>
      </c>
      <c r="J223" s="20">
        <f>OR(F223&lt;&gt;0,G223&lt;&gt;0,H223&lt;&gt;0,I223&lt;&gt;0)*(F223 + (F223 = 0))*(G223 + (G223 = 0))*(H223 + (H223 = 0))*(I223 + (I223 = 0))</f>
        <v>12</v>
      </c>
      <c r="K223" s="11"/>
      <c r="L223" s="11"/>
      <c r="M223" s="11"/>
    </row>
    <row r="224" spans="1:13" x14ac:dyDescent="0.25">
      <c r="A224" s="11"/>
      <c r="B224" s="11"/>
      <c r="C224" s="11"/>
      <c r="D224" s="27"/>
      <c r="E224" s="11"/>
      <c r="F224" s="11"/>
      <c r="G224" s="11"/>
      <c r="H224" s="11"/>
      <c r="I224" s="11"/>
      <c r="J224" s="14" t="s">
        <v>232</v>
      </c>
      <c r="K224" s="16">
        <f>J223</f>
        <v>12</v>
      </c>
      <c r="L224" s="12">
        <v>5.54</v>
      </c>
      <c r="M224" s="16">
        <f>ROUND(K224*L224,2)</f>
        <v>66.48</v>
      </c>
    </row>
    <row r="225" spans="1:13" ht="0.95" customHeight="1" x14ac:dyDescent="0.25">
      <c r="A225" s="17"/>
      <c r="B225" s="17"/>
      <c r="C225" s="17"/>
      <c r="D225" s="28"/>
      <c r="E225" s="17"/>
      <c r="F225" s="17"/>
      <c r="G225" s="17"/>
      <c r="H225" s="17"/>
      <c r="I225" s="17"/>
      <c r="J225" s="17"/>
      <c r="K225" s="17"/>
      <c r="L225" s="17"/>
      <c r="M225" s="17"/>
    </row>
    <row r="226" spans="1:13" x14ac:dyDescent="0.25">
      <c r="A226" s="9" t="s">
        <v>233</v>
      </c>
      <c r="B226" s="10" t="s">
        <v>20</v>
      </c>
      <c r="C226" s="10" t="s">
        <v>48</v>
      </c>
      <c r="D226" s="26" t="s">
        <v>234</v>
      </c>
      <c r="E226" s="11"/>
      <c r="F226" s="11"/>
      <c r="G226" s="11"/>
      <c r="H226" s="11"/>
      <c r="I226" s="11"/>
      <c r="J226" s="11"/>
      <c r="K226" s="13">
        <f>K229</f>
        <v>200</v>
      </c>
      <c r="L226" s="13">
        <f>L229</f>
        <v>13.91</v>
      </c>
      <c r="M226" s="13">
        <f>M229</f>
        <v>2782</v>
      </c>
    </row>
    <row r="227" spans="1:13" ht="67.5" x14ac:dyDescent="0.25">
      <c r="A227" s="11"/>
      <c r="B227" s="11"/>
      <c r="C227" s="11"/>
      <c r="D227" s="26" t="s">
        <v>235</v>
      </c>
      <c r="E227" s="11"/>
      <c r="F227" s="11"/>
      <c r="G227" s="11"/>
      <c r="H227" s="11"/>
      <c r="I227" s="11"/>
      <c r="J227" s="11"/>
      <c r="K227" s="11"/>
      <c r="L227" s="11"/>
      <c r="M227" s="11"/>
    </row>
    <row r="228" spans="1:13" x14ac:dyDescent="0.25">
      <c r="A228" s="11"/>
      <c r="B228" s="11"/>
      <c r="C228" s="11"/>
      <c r="D228" s="27"/>
      <c r="E228" s="10" t="s">
        <v>17</v>
      </c>
      <c r="F228" s="18">
        <v>0</v>
      </c>
      <c r="G228" s="19">
        <v>200</v>
      </c>
      <c r="H228" s="19">
        <v>0</v>
      </c>
      <c r="I228" s="19">
        <v>0</v>
      </c>
      <c r="J228" s="20">
        <f>OR(F228&lt;&gt;0,G228&lt;&gt;0,H228&lt;&gt;0,I228&lt;&gt;0)*(F228 + (F228 = 0))*(G228 + (G228 = 0))*(H228 + (H228 = 0))*(I228 + (I228 = 0))</f>
        <v>200</v>
      </c>
      <c r="K228" s="11"/>
      <c r="L228" s="11"/>
      <c r="M228" s="11"/>
    </row>
    <row r="229" spans="1:13" x14ac:dyDescent="0.25">
      <c r="A229" s="11"/>
      <c r="B229" s="11"/>
      <c r="C229" s="11"/>
      <c r="D229" s="27"/>
      <c r="E229" s="11"/>
      <c r="F229" s="11"/>
      <c r="G229" s="11"/>
      <c r="H229" s="11"/>
      <c r="I229" s="11"/>
      <c r="J229" s="14" t="s">
        <v>236</v>
      </c>
      <c r="K229" s="16">
        <f>J228</f>
        <v>200</v>
      </c>
      <c r="L229" s="12">
        <v>13.91</v>
      </c>
      <c r="M229" s="16">
        <f>ROUND(K229*L229,2)</f>
        <v>2782</v>
      </c>
    </row>
    <row r="230" spans="1:13" ht="0.95" customHeight="1" x14ac:dyDescent="0.25">
      <c r="A230" s="17"/>
      <c r="B230" s="17"/>
      <c r="C230" s="17"/>
      <c r="D230" s="28"/>
      <c r="E230" s="17"/>
      <c r="F230" s="17"/>
      <c r="G230" s="17"/>
      <c r="H230" s="17"/>
      <c r="I230" s="17"/>
      <c r="J230" s="17"/>
      <c r="K230" s="17"/>
      <c r="L230" s="17"/>
      <c r="M230" s="17"/>
    </row>
    <row r="231" spans="1:13" x14ac:dyDescent="0.25">
      <c r="A231" s="11"/>
      <c r="B231" s="11"/>
      <c r="C231" s="11"/>
      <c r="D231" s="27"/>
      <c r="E231" s="11"/>
      <c r="F231" s="11"/>
      <c r="G231" s="11"/>
      <c r="H231" s="11"/>
      <c r="I231" s="11"/>
      <c r="J231" s="14" t="s">
        <v>237</v>
      </c>
      <c r="K231" s="12">
        <v>1</v>
      </c>
      <c r="L231" s="16">
        <f>M205+M211+M216+M221+M226</f>
        <v>3454.38</v>
      </c>
      <c r="M231" s="16">
        <f>ROUND(K231*L231,2)</f>
        <v>3454.38</v>
      </c>
    </row>
    <row r="232" spans="1:13" ht="0.95" customHeight="1" x14ac:dyDescent="0.25">
      <c r="A232" s="17"/>
      <c r="B232" s="17"/>
      <c r="C232" s="17"/>
      <c r="D232" s="28"/>
      <c r="E232" s="17"/>
      <c r="F232" s="17"/>
      <c r="G232" s="17"/>
      <c r="H232" s="17"/>
      <c r="I232" s="17"/>
      <c r="J232" s="17"/>
      <c r="K232" s="17"/>
      <c r="L232" s="17"/>
      <c r="M232" s="17"/>
    </row>
    <row r="233" spans="1:13" x14ac:dyDescent="0.25">
      <c r="A233" s="21" t="s">
        <v>238</v>
      </c>
      <c r="B233" s="21" t="s">
        <v>16</v>
      </c>
      <c r="C233" s="21" t="s">
        <v>17</v>
      </c>
      <c r="D233" s="29" t="s">
        <v>239</v>
      </c>
      <c r="E233" s="22"/>
      <c r="F233" s="22"/>
      <c r="G233" s="22"/>
      <c r="H233" s="22"/>
      <c r="I233" s="22"/>
      <c r="J233" s="22"/>
      <c r="K233" s="23">
        <f>K294</f>
        <v>1</v>
      </c>
      <c r="L233" s="23">
        <f>L294</f>
        <v>526.88</v>
      </c>
      <c r="M233" s="23">
        <f>M294</f>
        <v>526.88</v>
      </c>
    </row>
    <row r="234" spans="1:13" x14ac:dyDescent="0.25">
      <c r="A234" s="9" t="s">
        <v>240</v>
      </c>
      <c r="B234" s="10" t="s">
        <v>20</v>
      </c>
      <c r="C234" s="10" t="s">
        <v>170</v>
      </c>
      <c r="D234" s="26" t="s">
        <v>241</v>
      </c>
      <c r="E234" s="11"/>
      <c r="F234" s="11"/>
      <c r="G234" s="11"/>
      <c r="H234" s="11"/>
      <c r="I234" s="11"/>
      <c r="J234" s="11"/>
      <c r="K234" s="13">
        <f>K237</f>
        <v>4</v>
      </c>
      <c r="L234" s="13">
        <f>L237</f>
        <v>5.7</v>
      </c>
      <c r="M234" s="13">
        <f>M237</f>
        <v>22.8</v>
      </c>
    </row>
    <row r="235" spans="1:13" ht="45" x14ac:dyDescent="0.25">
      <c r="A235" s="11"/>
      <c r="B235" s="11"/>
      <c r="C235" s="11"/>
      <c r="D235" s="26" t="s">
        <v>242</v>
      </c>
      <c r="E235" s="11"/>
      <c r="F235" s="11"/>
      <c r="G235" s="11"/>
      <c r="H235" s="11"/>
      <c r="I235" s="11"/>
      <c r="J235" s="11"/>
      <c r="K235" s="11"/>
      <c r="L235" s="11"/>
      <c r="M235" s="11"/>
    </row>
    <row r="236" spans="1:13" x14ac:dyDescent="0.25">
      <c r="A236" s="11"/>
      <c r="B236" s="11"/>
      <c r="C236" s="11"/>
      <c r="D236" s="27"/>
      <c r="E236" s="10" t="s">
        <v>17</v>
      </c>
      <c r="F236" s="18">
        <v>4</v>
      </c>
      <c r="G236" s="19">
        <v>0</v>
      </c>
      <c r="H236" s="19">
        <v>0</v>
      </c>
      <c r="I236" s="19">
        <v>0</v>
      </c>
      <c r="J236" s="20">
        <f>OR(F236&lt;&gt;0,G236&lt;&gt;0,H236&lt;&gt;0,I236&lt;&gt;0)*(F236 + (F236 = 0))*(G236 + (G236 = 0))*(H236 + (H236 = 0))*(I236 + (I236 = 0))</f>
        <v>4</v>
      </c>
      <c r="K236" s="11"/>
      <c r="L236" s="11"/>
      <c r="M236" s="11"/>
    </row>
    <row r="237" spans="1:13" x14ac:dyDescent="0.25">
      <c r="A237" s="11"/>
      <c r="B237" s="11"/>
      <c r="C237" s="11"/>
      <c r="D237" s="27"/>
      <c r="E237" s="11"/>
      <c r="F237" s="11"/>
      <c r="G237" s="11"/>
      <c r="H237" s="11"/>
      <c r="I237" s="11"/>
      <c r="J237" s="14" t="s">
        <v>243</v>
      </c>
      <c r="K237" s="16">
        <f>J236</f>
        <v>4</v>
      </c>
      <c r="L237" s="12">
        <v>5.7</v>
      </c>
      <c r="M237" s="16">
        <f>ROUND(K237*L237,2)</f>
        <v>22.8</v>
      </c>
    </row>
    <row r="238" spans="1:13" ht="0.95" customHeight="1" x14ac:dyDescent="0.25">
      <c r="A238" s="17"/>
      <c r="B238" s="17"/>
      <c r="C238" s="17"/>
      <c r="D238" s="28"/>
      <c r="E238" s="17"/>
      <c r="F238" s="17"/>
      <c r="G238" s="17"/>
      <c r="H238" s="17"/>
      <c r="I238" s="17"/>
      <c r="J238" s="17"/>
      <c r="K238" s="17"/>
      <c r="L238" s="17"/>
      <c r="M238" s="17"/>
    </row>
    <row r="239" spans="1:13" x14ac:dyDescent="0.25">
      <c r="A239" s="9" t="s">
        <v>244</v>
      </c>
      <c r="B239" s="10" t="s">
        <v>20</v>
      </c>
      <c r="C239" s="10" t="s">
        <v>170</v>
      </c>
      <c r="D239" s="26" t="s">
        <v>245</v>
      </c>
      <c r="E239" s="11"/>
      <c r="F239" s="11"/>
      <c r="G239" s="11"/>
      <c r="H239" s="11"/>
      <c r="I239" s="11"/>
      <c r="J239" s="11"/>
      <c r="K239" s="13">
        <f>K242</f>
        <v>4</v>
      </c>
      <c r="L239" s="13">
        <f>L242</f>
        <v>4.01</v>
      </c>
      <c r="M239" s="13">
        <f>M242</f>
        <v>16.04</v>
      </c>
    </row>
    <row r="240" spans="1:13" ht="45" x14ac:dyDescent="0.25">
      <c r="A240" s="11"/>
      <c r="B240" s="11"/>
      <c r="C240" s="11"/>
      <c r="D240" s="26" t="s">
        <v>246</v>
      </c>
      <c r="E240" s="11"/>
      <c r="F240" s="11"/>
      <c r="G240" s="11"/>
      <c r="H240" s="11"/>
      <c r="I240" s="11"/>
      <c r="J240" s="11"/>
      <c r="K240" s="11"/>
      <c r="L240" s="11"/>
      <c r="M240" s="11"/>
    </row>
    <row r="241" spans="1:13" x14ac:dyDescent="0.25">
      <c r="A241" s="11"/>
      <c r="B241" s="11"/>
      <c r="C241" s="11"/>
      <c r="D241" s="27"/>
      <c r="E241" s="10" t="s">
        <v>17</v>
      </c>
      <c r="F241" s="18">
        <v>4</v>
      </c>
      <c r="G241" s="19">
        <v>0</v>
      </c>
      <c r="H241" s="19">
        <v>0</v>
      </c>
      <c r="I241" s="19">
        <v>0</v>
      </c>
      <c r="J241" s="20">
        <f>OR(F241&lt;&gt;0,G241&lt;&gt;0,H241&lt;&gt;0,I241&lt;&gt;0)*(F241 + (F241 = 0))*(G241 + (G241 = 0))*(H241 + (H241 = 0))*(I241 + (I241 = 0))</f>
        <v>4</v>
      </c>
      <c r="K241" s="11"/>
      <c r="L241" s="11"/>
      <c r="M241" s="11"/>
    </row>
    <row r="242" spans="1:13" x14ac:dyDescent="0.25">
      <c r="A242" s="11"/>
      <c r="B242" s="11"/>
      <c r="C242" s="11"/>
      <c r="D242" s="27"/>
      <c r="E242" s="11"/>
      <c r="F242" s="11"/>
      <c r="G242" s="11"/>
      <c r="H242" s="11"/>
      <c r="I242" s="11"/>
      <c r="J242" s="14" t="s">
        <v>247</v>
      </c>
      <c r="K242" s="16">
        <f>J241</f>
        <v>4</v>
      </c>
      <c r="L242" s="12">
        <v>4.01</v>
      </c>
      <c r="M242" s="16">
        <f>ROUND(K242*L242,2)</f>
        <v>16.04</v>
      </c>
    </row>
    <row r="243" spans="1:13" ht="0.95" customHeight="1" x14ac:dyDescent="0.25">
      <c r="A243" s="17"/>
      <c r="B243" s="17"/>
      <c r="C243" s="17"/>
      <c r="D243" s="28"/>
      <c r="E243" s="17"/>
      <c r="F243" s="17"/>
      <c r="G243" s="17"/>
      <c r="H243" s="17"/>
      <c r="I243" s="17"/>
      <c r="J243" s="17"/>
      <c r="K243" s="17"/>
      <c r="L243" s="17"/>
      <c r="M243" s="17"/>
    </row>
    <row r="244" spans="1:13" x14ac:dyDescent="0.25">
      <c r="A244" s="9" t="s">
        <v>248</v>
      </c>
      <c r="B244" s="10" t="s">
        <v>20</v>
      </c>
      <c r="C244" s="10" t="s">
        <v>170</v>
      </c>
      <c r="D244" s="26" t="s">
        <v>249</v>
      </c>
      <c r="E244" s="11"/>
      <c r="F244" s="11"/>
      <c r="G244" s="11"/>
      <c r="H244" s="11"/>
      <c r="I244" s="11"/>
      <c r="J244" s="11"/>
      <c r="K244" s="13">
        <f>K247</f>
        <v>16</v>
      </c>
      <c r="L244" s="13">
        <f>L247</f>
        <v>0.96</v>
      </c>
      <c r="M244" s="13">
        <f>M247</f>
        <v>15.36</v>
      </c>
    </row>
    <row r="245" spans="1:13" ht="22.5" x14ac:dyDescent="0.25">
      <c r="A245" s="11"/>
      <c r="B245" s="11"/>
      <c r="C245" s="11"/>
      <c r="D245" s="26" t="s">
        <v>250</v>
      </c>
      <c r="E245" s="11"/>
      <c r="F245" s="11"/>
      <c r="G245" s="11"/>
      <c r="H245" s="11"/>
      <c r="I245" s="11"/>
      <c r="J245" s="11"/>
      <c r="K245" s="11"/>
      <c r="L245" s="11"/>
      <c r="M245" s="11"/>
    </row>
    <row r="246" spans="1:13" x14ac:dyDescent="0.25">
      <c r="A246" s="11"/>
      <c r="B246" s="11"/>
      <c r="C246" s="11"/>
      <c r="D246" s="27"/>
      <c r="E246" s="10" t="s">
        <v>17</v>
      </c>
      <c r="F246" s="18">
        <v>16</v>
      </c>
      <c r="G246" s="19">
        <v>0</v>
      </c>
      <c r="H246" s="19">
        <v>0</v>
      </c>
      <c r="I246" s="19">
        <v>0</v>
      </c>
      <c r="J246" s="20">
        <f>OR(F246&lt;&gt;0,G246&lt;&gt;0,H246&lt;&gt;0,I246&lt;&gt;0)*(F246 + (F246 = 0))*(G246 + (G246 = 0))*(H246 + (H246 = 0))*(I246 + (I246 = 0))</f>
        <v>16</v>
      </c>
      <c r="K246" s="11"/>
      <c r="L246" s="11"/>
      <c r="M246" s="11"/>
    </row>
    <row r="247" spans="1:13" x14ac:dyDescent="0.25">
      <c r="A247" s="11"/>
      <c r="B247" s="11"/>
      <c r="C247" s="11"/>
      <c r="D247" s="27"/>
      <c r="E247" s="11"/>
      <c r="F247" s="11"/>
      <c r="G247" s="11"/>
      <c r="H247" s="11"/>
      <c r="I247" s="11"/>
      <c r="J247" s="14" t="s">
        <v>251</v>
      </c>
      <c r="K247" s="16">
        <f>J246</f>
        <v>16</v>
      </c>
      <c r="L247" s="12">
        <v>0.96</v>
      </c>
      <c r="M247" s="16">
        <f>ROUND(K247*L247,2)</f>
        <v>15.36</v>
      </c>
    </row>
    <row r="248" spans="1:13" ht="0.95" customHeight="1" x14ac:dyDescent="0.25">
      <c r="A248" s="17"/>
      <c r="B248" s="17"/>
      <c r="C248" s="17"/>
      <c r="D248" s="28"/>
      <c r="E248" s="17"/>
      <c r="F248" s="17"/>
      <c r="G248" s="17"/>
      <c r="H248" s="17"/>
      <c r="I248" s="17"/>
      <c r="J248" s="17"/>
      <c r="K248" s="17"/>
      <c r="L248" s="17"/>
      <c r="M248" s="17"/>
    </row>
    <row r="249" spans="1:13" x14ac:dyDescent="0.25">
      <c r="A249" s="9" t="s">
        <v>252</v>
      </c>
      <c r="B249" s="10" t="s">
        <v>20</v>
      </c>
      <c r="C249" s="10" t="s">
        <v>170</v>
      </c>
      <c r="D249" s="26" t="s">
        <v>253</v>
      </c>
      <c r="E249" s="11"/>
      <c r="F249" s="11"/>
      <c r="G249" s="11"/>
      <c r="H249" s="11"/>
      <c r="I249" s="11"/>
      <c r="J249" s="11"/>
      <c r="K249" s="13">
        <f>K252</f>
        <v>4</v>
      </c>
      <c r="L249" s="13">
        <f>L252</f>
        <v>0.56000000000000005</v>
      </c>
      <c r="M249" s="13">
        <f>M252</f>
        <v>2.2400000000000002</v>
      </c>
    </row>
    <row r="250" spans="1:13" ht="33.75" x14ac:dyDescent="0.25">
      <c r="A250" s="11"/>
      <c r="B250" s="11"/>
      <c r="C250" s="11"/>
      <c r="D250" s="26" t="s">
        <v>254</v>
      </c>
      <c r="E250" s="11"/>
      <c r="F250" s="11"/>
      <c r="G250" s="11"/>
      <c r="H250" s="11"/>
      <c r="I250" s="11"/>
      <c r="J250" s="11"/>
      <c r="K250" s="11"/>
      <c r="L250" s="11"/>
      <c r="M250" s="11"/>
    </row>
    <row r="251" spans="1:13" x14ac:dyDescent="0.25">
      <c r="A251" s="11"/>
      <c r="B251" s="11"/>
      <c r="C251" s="11"/>
      <c r="D251" s="27"/>
      <c r="E251" s="10" t="s">
        <v>17</v>
      </c>
      <c r="F251" s="18">
        <v>4</v>
      </c>
      <c r="G251" s="19">
        <v>0</v>
      </c>
      <c r="H251" s="19">
        <v>0</v>
      </c>
      <c r="I251" s="19">
        <v>0</v>
      </c>
      <c r="J251" s="20">
        <f>OR(F251&lt;&gt;0,G251&lt;&gt;0,H251&lt;&gt;0,I251&lt;&gt;0)*(F251 + (F251 = 0))*(G251 + (G251 = 0))*(H251 + (H251 = 0))*(I251 + (I251 = 0))</f>
        <v>4</v>
      </c>
      <c r="K251" s="11"/>
      <c r="L251" s="11"/>
      <c r="M251" s="11"/>
    </row>
    <row r="252" spans="1:13" x14ac:dyDescent="0.25">
      <c r="A252" s="11"/>
      <c r="B252" s="11"/>
      <c r="C252" s="11"/>
      <c r="D252" s="27"/>
      <c r="E252" s="11"/>
      <c r="F252" s="11"/>
      <c r="G252" s="11"/>
      <c r="H252" s="11"/>
      <c r="I252" s="11"/>
      <c r="J252" s="14" t="s">
        <v>255</v>
      </c>
      <c r="K252" s="16">
        <f>J251</f>
        <v>4</v>
      </c>
      <c r="L252" s="12">
        <v>0.56000000000000005</v>
      </c>
      <c r="M252" s="16">
        <f>ROUND(K252*L252,2)</f>
        <v>2.2400000000000002</v>
      </c>
    </row>
    <row r="253" spans="1:13" ht="0.95" customHeight="1" x14ac:dyDescent="0.25">
      <c r="A253" s="17"/>
      <c r="B253" s="17"/>
      <c r="C253" s="17"/>
      <c r="D253" s="28"/>
      <c r="E253" s="17"/>
      <c r="F253" s="17"/>
      <c r="G253" s="17"/>
      <c r="H253" s="17"/>
      <c r="I253" s="17"/>
      <c r="J253" s="17"/>
      <c r="K253" s="17"/>
      <c r="L253" s="17"/>
      <c r="M253" s="17"/>
    </row>
    <row r="254" spans="1:13" x14ac:dyDescent="0.25">
      <c r="A254" s="9" t="s">
        <v>256</v>
      </c>
      <c r="B254" s="10" t="s">
        <v>20</v>
      </c>
      <c r="C254" s="10" t="s">
        <v>170</v>
      </c>
      <c r="D254" s="26" t="s">
        <v>257</v>
      </c>
      <c r="E254" s="11"/>
      <c r="F254" s="11"/>
      <c r="G254" s="11"/>
      <c r="H254" s="11"/>
      <c r="I254" s="11"/>
      <c r="J254" s="11"/>
      <c r="K254" s="13">
        <f>K257</f>
        <v>2</v>
      </c>
      <c r="L254" s="13">
        <f>L257</f>
        <v>5.94</v>
      </c>
      <c r="M254" s="13">
        <f>M257</f>
        <v>11.88</v>
      </c>
    </row>
    <row r="255" spans="1:13" ht="33.75" x14ac:dyDescent="0.25">
      <c r="A255" s="11"/>
      <c r="B255" s="11"/>
      <c r="C255" s="11"/>
      <c r="D255" s="26" t="s">
        <v>258</v>
      </c>
      <c r="E255" s="11"/>
      <c r="F255" s="11"/>
      <c r="G255" s="11"/>
      <c r="H255" s="11"/>
      <c r="I255" s="11"/>
      <c r="J255" s="11"/>
      <c r="K255" s="11"/>
      <c r="L255" s="11"/>
      <c r="M255" s="11"/>
    </row>
    <row r="256" spans="1:13" x14ac:dyDescent="0.25">
      <c r="A256" s="11"/>
      <c r="B256" s="11"/>
      <c r="C256" s="11"/>
      <c r="D256" s="27"/>
      <c r="E256" s="10" t="s">
        <v>17</v>
      </c>
      <c r="F256" s="18">
        <v>2</v>
      </c>
      <c r="G256" s="19">
        <v>0</v>
      </c>
      <c r="H256" s="19">
        <v>0</v>
      </c>
      <c r="I256" s="19">
        <v>0</v>
      </c>
      <c r="J256" s="20">
        <f>OR(F256&lt;&gt;0,G256&lt;&gt;0,H256&lt;&gt;0,I256&lt;&gt;0)*(F256 + (F256 = 0))*(G256 + (G256 = 0))*(H256 + (H256 = 0))*(I256 + (I256 = 0))</f>
        <v>2</v>
      </c>
      <c r="K256" s="11"/>
      <c r="L256" s="11"/>
      <c r="M256" s="11"/>
    </row>
    <row r="257" spans="1:13" x14ac:dyDescent="0.25">
      <c r="A257" s="11"/>
      <c r="B257" s="11"/>
      <c r="C257" s="11"/>
      <c r="D257" s="27"/>
      <c r="E257" s="11"/>
      <c r="F257" s="11"/>
      <c r="G257" s="11"/>
      <c r="H257" s="11"/>
      <c r="I257" s="11"/>
      <c r="J257" s="14" t="s">
        <v>259</v>
      </c>
      <c r="K257" s="16">
        <f>J256</f>
        <v>2</v>
      </c>
      <c r="L257" s="12">
        <v>5.94</v>
      </c>
      <c r="M257" s="16">
        <f>ROUND(K257*L257,2)</f>
        <v>11.88</v>
      </c>
    </row>
    <row r="258" spans="1:13" ht="0.95" customHeight="1" x14ac:dyDescent="0.25">
      <c r="A258" s="17"/>
      <c r="B258" s="17"/>
      <c r="C258" s="17"/>
      <c r="D258" s="28"/>
      <c r="E258" s="17"/>
      <c r="F258" s="17"/>
      <c r="G258" s="17"/>
      <c r="H258" s="17"/>
      <c r="I258" s="17"/>
      <c r="J258" s="17"/>
      <c r="K258" s="17"/>
      <c r="L258" s="17"/>
      <c r="M258" s="17"/>
    </row>
    <row r="259" spans="1:13" x14ac:dyDescent="0.25">
      <c r="A259" s="9" t="s">
        <v>260</v>
      </c>
      <c r="B259" s="10" t="s">
        <v>20</v>
      </c>
      <c r="C259" s="10" t="s">
        <v>170</v>
      </c>
      <c r="D259" s="26" t="s">
        <v>261</v>
      </c>
      <c r="E259" s="11"/>
      <c r="F259" s="11"/>
      <c r="G259" s="11"/>
      <c r="H259" s="11"/>
      <c r="I259" s="11"/>
      <c r="J259" s="11"/>
      <c r="K259" s="13">
        <f>K262</f>
        <v>4</v>
      </c>
      <c r="L259" s="13">
        <f>L262</f>
        <v>24.17</v>
      </c>
      <c r="M259" s="13">
        <f>M262</f>
        <v>96.68</v>
      </c>
    </row>
    <row r="260" spans="1:13" ht="33.75" x14ac:dyDescent="0.25">
      <c r="A260" s="11"/>
      <c r="B260" s="11"/>
      <c r="C260" s="11"/>
      <c r="D260" s="26" t="s">
        <v>262</v>
      </c>
      <c r="E260" s="11"/>
      <c r="F260" s="11"/>
      <c r="G260" s="11"/>
      <c r="H260" s="11"/>
      <c r="I260" s="11"/>
      <c r="J260" s="11"/>
      <c r="K260" s="11"/>
      <c r="L260" s="11"/>
      <c r="M260" s="11"/>
    </row>
    <row r="261" spans="1:13" x14ac:dyDescent="0.25">
      <c r="A261" s="11"/>
      <c r="B261" s="11"/>
      <c r="C261" s="11"/>
      <c r="D261" s="27"/>
      <c r="E261" s="10" t="s">
        <v>17</v>
      </c>
      <c r="F261" s="18">
        <v>4</v>
      </c>
      <c r="G261" s="19">
        <v>0</v>
      </c>
      <c r="H261" s="19">
        <v>0</v>
      </c>
      <c r="I261" s="19">
        <v>0</v>
      </c>
      <c r="J261" s="20">
        <f>OR(F261&lt;&gt;0,G261&lt;&gt;0,H261&lt;&gt;0,I261&lt;&gt;0)*(F261 + (F261 = 0))*(G261 + (G261 = 0))*(H261 + (H261 = 0))*(I261 + (I261 = 0))</f>
        <v>4</v>
      </c>
      <c r="K261" s="11"/>
      <c r="L261" s="11"/>
      <c r="M261" s="11"/>
    </row>
    <row r="262" spans="1:13" x14ac:dyDescent="0.25">
      <c r="A262" s="11"/>
      <c r="B262" s="11"/>
      <c r="C262" s="11"/>
      <c r="D262" s="27"/>
      <c r="E262" s="11"/>
      <c r="F262" s="11"/>
      <c r="G262" s="11"/>
      <c r="H262" s="11"/>
      <c r="I262" s="11"/>
      <c r="J262" s="14" t="s">
        <v>263</v>
      </c>
      <c r="K262" s="16">
        <f>J261</f>
        <v>4</v>
      </c>
      <c r="L262" s="12">
        <v>24.17</v>
      </c>
      <c r="M262" s="16">
        <f>ROUND(K262*L262,2)</f>
        <v>96.68</v>
      </c>
    </row>
    <row r="263" spans="1:13" ht="0.95" customHeight="1" x14ac:dyDescent="0.25">
      <c r="A263" s="17"/>
      <c r="B263" s="17"/>
      <c r="C263" s="17"/>
      <c r="D263" s="28"/>
      <c r="E263" s="17"/>
      <c r="F263" s="17"/>
      <c r="G263" s="17"/>
      <c r="H263" s="17"/>
      <c r="I263" s="17"/>
      <c r="J263" s="17"/>
      <c r="K263" s="17"/>
      <c r="L263" s="17"/>
      <c r="M263" s="17"/>
    </row>
    <row r="264" spans="1:13" x14ac:dyDescent="0.25">
      <c r="A264" s="9" t="s">
        <v>264</v>
      </c>
      <c r="B264" s="10" t="s">
        <v>20</v>
      </c>
      <c r="C264" s="10" t="s">
        <v>170</v>
      </c>
      <c r="D264" s="26" t="s">
        <v>265</v>
      </c>
      <c r="E264" s="11"/>
      <c r="F264" s="11"/>
      <c r="G264" s="11"/>
      <c r="H264" s="11"/>
      <c r="I264" s="11"/>
      <c r="J264" s="11"/>
      <c r="K264" s="13">
        <f>K267</f>
        <v>4</v>
      </c>
      <c r="L264" s="13">
        <f>L267</f>
        <v>9.83</v>
      </c>
      <c r="M264" s="13">
        <f>M267</f>
        <v>39.32</v>
      </c>
    </row>
    <row r="265" spans="1:13" ht="33.75" x14ac:dyDescent="0.25">
      <c r="A265" s="11"/>
      <c r="B265" s="11"/>
      <c r="C265" s="11"/>
      <c r="D265" s="26" t="s">
        <v>266</v>
      </c>
      <c r="E265" s="11"/>
      <c r="F265" s="11"/>
      <c r="G265" s="11"/>
      <c r="H265" s="11"/>
      <c r="I265" s="11"/>
      <c r="J265" s="11"/>
      <c r="K265" s="11"/>
      <c r="L265" s="11"/>
      <c r="M265" s="11"/>
    </row>
    <row r="266" spans="1:13" x14ac:dyDescent="0.25">
      <c r="A266" s="11"/>
      <c r="B266" s="11"/>
      <c r="C266" s="11"/>
      <c r="D266" s="27"/>
      <c r="E266" s="10" t="s">
        <v>17</v>
      </c>
      <c r="F266" s="18">
        <v>4</v>
      </c>
      <c r="G266" s="19">
        <v>0</v>
      </c>
      <c r="H266" s="19">
        <v>0</v>
      </c>
      <c r="I266" s="19">
        <v>0</v>
      </c>
      <c r="J266" s="20">
        <f>OR(F266&lt;&gt;0,G266&lt;&gt;0,H266&lt;&gt;0,I266&lt;&gt;0)*(F266 + (F266 = 0))*(G266 + (G266 = 0))*(H266 + (H266 = 0))*(I266 + (I266 = 0))</f>
        <v>4</v>
      </c>
      <c r="K266" s="11"/>
      <c r="L266" s="11"/>
      <c r="M266" s="11"/>
    </row>
    <row r="267" spans="1:13" x14ac:dyDescent="0.25">
      <c r="A267" s="11"/>
      <c r="B267" s="11"/>
      <c r="C267" s="11"/>
      <c r="D267" s="27"/>
      <c r="E267" s="11"/>
      <c r="F267" s="11"/>
      <c r="G267" s="11"/>
      <c r="H267" s="11"/>
      <c r="I267" s="11"/>
      <c r="J267" s="14" t="s">
        <v>267</v>
      </c>
      <c r="K267" s="16">
        <f>J266</f>
        <v>4</v>
      </c>
      <c r="L267" s="12">
        <v>9.83</v>
      </c>
      <c r="M267" s="16">
        <f>ROUND(K267*L267,2)</f>
        <v>39.32</v>
      </c>
    </row>
    <row r="268" spans="1:13" ht="0.95" customHeight="1" x14ac:dyDescent="0.25">
      <c r="A268" s="17"/>
      <c r="B268" s="17"/>
      <c r="C268" s="17"/>
      <c r="D268" s="28"/>
      <c r="E268" s="17"/>
      <c r="F268" s="17"/>
      <c r="G268" s="17"/>
      <c r="H268" s="17"/>
      <c r="I268" s="17"/>
      <c r="J268" s="17"/>
      <c r="K268" s="17"/>
      <c r="L268" s="17"/>
      <c r="M268" s="17"/>
    </row>
    <row r="269" spans="1:13" x14ac:dyDescent="0.25">
      <c r="A269" s="9" t="s">
        <v>268</v>
      </c>
      <c r="B269" s="10" t="s">
        <v>20</v>
      </c>
      <c r="C269" s="10" t="s">
        <v>170</v>
      </c>
      <c r="D269" s="26" t="s">
        <v>269</v>
      </c>
      <c r="E269" s="11"/>
      <c r="F269" s="11"/>
      <c r="G269" s="11"/>
      <c r="H269" s="11"/>
      <c r="I269" s="11"/>
      <c r="J269" s="11"/>
      <c r="K269" s="13">
        <f>K272</f>
        <v>4</v>
      </c>
      <c r="L269" s="13">
        <f>L272</f>
        <v>5.23</v>
      </c>
      <c r="M269" s="13">
        <f>M272</f>
        <v>20.92</v>
      </c>
    </row>
    <row r="270" spans="1:13" ht="33.75" x14ac:dyDescent="0.25">
      <c r="A270" s="11"/>
      <c r="B270" s="11"/>
      <c r="C270" s="11"/>
      <c r="D270" s="26" t="s">
        <v>270</v>
      </c>
      <c r="E270" s="11"/>
      <c r="F270" s="11"/>
      <c r="G270" s="11"/>
      <c r="H270" s="11"/>
      <c r="I270" s="11"/>
      <c r="J270" s="11"/>
      <c r="K270" s="11"/>
      <c r="L270" s="11"/>
      <c r="M270" s="11"/>
    </row>
    <row r="271" spans="1:13" x14ac:dyDescent="0.25">
      <c r="A271" s="11"/>
      <c r="B271" s="11"/>
      <c r="C271" s="11"/>
      <c r="D271" s="27"/>
      <c r="E271" s="10" t="s">
        <v>17</v>
      </c>
      <c r="F271" s="18">
        <v>4</v>
      </c>
      <c r="G271" s="19">
        <v>0</v>
      </c>
      <c r="H271" s="19">
        <v>0</v>
      </c>
      <c r="I271" s="19">
        <v>0</v>
      </c>
      <c r="J271" s="20">
        <f>OR(F271&lt;&gt;0,G271&lt;&gt;0,H271&lt;&gt;0,I271&lt;&gt;0)*(F271 + (F271 = 0))*(G271 + (G271 = 0))*(H271 + (H271 = 0))*(I271 + (I271 = 0))</f>
        <v>4</v>
      </c>
      <c r="K271" s="11"/>
      <c r="L271" s="11"/>
      <c r="M271" s="11"/>
    </row>
    <row r="272" spans="1:13" x14ac:dyDescent="0.25">
      <c r="A272" s="11"/>
      <c r="B272" s="11"/>
      <c r="C272" s="11"/>
      <c r="D272" s="27"/>
      <c r="E272" s="11"/>
      <c r="F272" s="11"/>
      <c r="G272" s="11"/>
      <c r="H272" s="11"/>
      <c r="I272" s="11"/>
      <c r="J272" s="14" t="s">
        <v>271</v>
      </c>
      <c r="K272" s="16">
        <f>J271</f>
        <v>4</v>
      </c>
      <c r="L272" s="12">
        <v>5.23</v>
      </c>
      <c r="M272" s="16">
        <f>ROUND(K272*L272,2)</f>
        <v>20.92</v>
      </c>
    </row>
    <row r="273" spans="1:13" ht="0.95" customHeight="1" x14ac:dyDescent="0.25">
      <c r="A273" s="17"/>
      <c r="B273" s="17"/>
      <c r="C273" s="17"/>
      <c r="D273" s="28"/>
      <c r="E273" s="17"/>
      <c r="F273" s="17"/>
      <c r="G273" s="17"/>
      <c r="H273" s="17"/>
      <c r="I273" s="17"/>
      <c r="J273" s="17"/>
      <c r="K273" s="17"/>
      <c r="L273" s="17"/>
      <c r="M273" s="17"/>
    </row>
    <row r="274" spans="1:13" x14ac:dyDescent="0.25">
      <c r="A274" s="9" t="s">
        <v>272</v>
      </c>
      <c r="B274" s="10" t="s">
        <v>20</v>
      </c>
      <c r="C274" s="10" t="s">
        <v>170</v>
      </c>
      <c r="D274" s="26" t="s">
        <v>273</v>
      </c>
      <c r="E274" s="11"/>
      <c r="F274" s="11"/>
      <c r="G274" s="11"/>
      <c r="H274" s="11"/>
      <c r="I274" s="11"/>
      <c r="J274" s="11"/>
      <c r="K274" s="13">
        <f>K277</f>
        <v>4</v>
      </c>
      <c r="L274" s="13">
        <f>L277</f>
        <v>3.22</v>
      </c>
      <c r="M274" s="13">
        <f>M277</f>
        <v>12.88</v>
      </c>
    </row>
    <row r="275" spans="1:13" ht="22.5" x14ac:dyDescent="0.25">
      <c r="A275" s="11"/>
      <c r="B275" s="11"/>
      <c r="C275" s="11"/>
      <c r="D275" s="26" t="s">
        <v>274</v>
      </c>
      <c r="E275" s="11"/>
      <c r="F275" s="11"/>
      <c r="G275" s="11"/>
      <c r="H275" s="11"/>
      <c r="I275" s="11"/>
      <c r="J275" s="11"/>
      <c r="K275" s="11"/>
      <c r="L275" s="11"/>
      <c r="M275" s="11"/>
    </row>
    <row r="276" spans="1:13" x14ac:dyDescent="0.25">
      <c r="A276" s="11"/>
      <c r="B276" s="11"/>
      <c r="C276" s="11"/>
      <c r="D276" s="27"/>
      <c r="E276" s="10" t="s">
        <v>17</v>
      </c>
      <c r="F276" s="18">
        <v>4</v>
      </c>
      <c r="G276" s="19">
        <v>0</v>
      </c>
      <c r="H276" s="19">
        <v>0</v>
      </c>
      <c r="I276" s="19">
        <v>0</v>
      </c>
      <c r="J276" s="20">
        <f>OR(F276&lt;&gt;0,G276&lt;&gt;0,H276&lt;&gt;0,I276&lt;&gt;0)*(F276 + (F276 = 0))*(G276 + (G276 = 0))*(H276 + (H276 = 0))*(I276 + (I276 = 0))</f>
        <v>4</v>
      </c>
      <c r="K276" s="11"/>
      <c r="L276" s="11"/>
      <c r="M276" s="11"/>
    </row>
    <row r="277" spans="1:13" x14ac:dyDescent="0.25">
      <c r="A277" s="11"/>
      <c r="B277" s="11"/>
      <c r="C277" s="11"/>
      <c r="D277" s="27"/>
      <c r="E277" s="11"/>
      <c r="F277" s="11"/>
      <c r="G277" s="11"/>
      <c r="H277" s="11"/>
      <c r="I277" s="11"/>
      <c r="J277" s="14" t="s">
        <v>275</v>
      </c>
      <c r="K277" s="16">
        <f>J276</f>
        <v>4</v>
      </c>
      <c r="L277" s="12">
        <v>3.22</v>
      </c>
      <c r="M277" s="16">
        <f>ROUND(K277*L277,2)</f>
        <v>12.88</v>
      </c>
    </row>
    <row r="278" spans="1:13" ht="0.95" customHeight="1" x14ac:dyDescent="0.25">
      <c r="A278" s="17"/>
      <c r="B278" s="17"/>
      <c r="C278" s="17"/>
      <c r="D278" s="28"/>
      <c r="E278" s="17"/>
      <c r="F278" s="17"/>
      <c r="G278" s="17"/>
      <c r="H278" s="17"/>
      <c r="I278" s="17"/>
      <c r="J278" s="17"/>
      <c r="K278" s="17"/>
      <c r="L278" s="17"/>
      <c r="M278" s="17"/>
    </row>
    <row r="279" spans="1:13" x14ac:dyDescent="0.25">
      <c r="A279" s="9" t="s">
        <v>276</v>
      </c>
      <c r="B279" s="10" t="s">
        <v>20</v>
      </c>
      <c r="C279" s="10" t="s">
        <v>170</v>
      </c>
      <c r="D279" s="26" t="s">
        <v>277</v>
      </c>
      <c r="E279" s="11"/>
      <c r="F279" s="11"/>
      <c r="G279" s="11"/>
      <c r="H279" s="11"/>
      <c r="I279" s="11"/>
      <c r="J279" s="11"/>
      <c r="K279" s="13">
        <f>K282</f>
        <v>4</v>
      </c>
      <c r="L279" s="13">
        <f>L282</f>
        <v>2.4900000000000002</v>
      </c>
      <c r="M279" s="13">
        <f>M282</f>
        <v>9.9600000000000009</v>
      </c>
    </row>
    <row r="280" spans="1:13" ht="33.75" x14ac:dyDescent="0.25">
      <c r="A280" s="11"/>
      <c r="B280" s="11"/>
      <c r="C280" s="11"/>
      <c r="D280" s="26" t="s">
        <v>278</v>
      </c>
      <c r="E280" s="11"/>
      <c r="F280" s="11"/>
      <c r="G280" s="11"/>
      <c r="H280" s="11"/>
      <c r="I280" s="11"/>
      <c r="J280" s="11"/>
      <c r="K280" s="11"/>
      <c r="L280" s="11"/>
      <c r="M280" s="11"/>
    </row>
    <row r="281" spans="1:13" x14ac:dyDescent="0.25">
      <c r="A281" s="11"/>
      <c r="B281" s="11"/>
      <c r="C281" s="11"/>
      <c r="D281" s="27"/>
      <c r="E281" s="10" t="s">
        <v>17</v>
      </c>
      <c r="F281" s="18">
        <v>4</v>
      </c>
      <c r="G281" s="19">
        <v>0</v>
      </c>
      <c r="H281" s="19">
        <v>0</v>
      </c>
      <c r="I281" s="19">
        <v>0</v>
      </c>
      <c r="J281" s="20">
        <f>OR(F281&lt;&gt;0,G281&lt;&gt;0,H281&lt;&gt;0,I281&lt;&gt;0)*(F281 + (F281 = 0))*(G281 + (G281 = 0))*(H281 + (H281 = 0))*(I281 + (I281 = 0))</f>
        <v>4</v>
      </c>
      <c r="K281" s="11"/>
      <c r="L281" s="11"/>
      <c r="M281" s="11"/>
    </row>
    <row r="282" spans="1:13" x14ac:dyDescent="0.25">
      <c r="A282" s="11"/>
      <c r="B282" s="11"/>
      <c r="C282" s="11"/>
      <c r="D282" s="27"/>
      <c r="E282" s="11"/>
      <c r="F282" s="11"/>
      <c r="G282" s="11"/>
      <c r="H282" s="11"/>
      <c r="I282" s="11"/>
      <c r="J282" s="14" t="s">
        <v>279</v>
      </c>
      <c r="K282" s="16">
        <f>J281</f>
        <v>4</v>
      </c>
      <c r="L282" s="12">
        <v>2.4900000000000002</v>
      </c>
      <c r="M282" s="16">
        <f>ROUND(K282*L282,2)</f>
        <v>9.9600000000000009</v>
      </c>
    </row>
    <row r="283" spans="1:13" ht="0.95" customHeight="1" x14ac:dyDescent="0.25">
      <c r="A283" s="17"/>
      <c r="B283" s="17"/>
      <c r="C283" s="17"/>
      <c r="D283" s="28"/>
      <c r="E283" s="17"/>
      <c r="F283" s="17"/>
      <c r="G283" s="17"/>
      <c r="H283" s="17"/>
      <c r="I283" s="17"/>
      <c r="J283" s="17"/>
      <c r="K283" s="17"/>
      <c r="L283" s="17"/>
      <c r="M283" s="17"/>
    </row>
    <row r="284" spans="1:13" x14ac:dyDescent="0.25">
      <c r="A284" s="9" t="s">
        <v>280</v>
      </c>
      <c r="B284" s="10" t="s">
        <v>20</v>
      </c>
      <c r="C284" s="10" t="s">
        <v>170</v>
      </c>
      <c r="D284" s="26" t="s">
        <v>281</v>
      </c>
      <c r="E284" s="11"/>
      <c r="F284" s="11"/>
      <c r="G284" s="11"/>
      <c r="H284" s="11"/>
      <c r="I284" s="11"/>
      <c r="J284" s="11"/>
      <c r="K284" s="13">
        <f>K287</f>
        <v>4</v>
      </c>
      <c r="L284" s="13">
        <f>L287</f>
        <v>28.44</v>
      </c>
      <c r="M284" s="13">
        <f>M287</f>
        <v>113.76</v>
      </c>
    </row>
    <row r="285" spans="1:13" ht="33.75" x14ac:dyDescent="0.25">
      <c r="A285" s="11"/>
      <c r="B285" s="11"/>
      <c r="C285" s="11"/>
      <c r="D285" s="26" t="s">
        <v>282</v>
      </c>
      <c r="E285" s="11"/>
      <c r="F285" s="11"/>
      <c r="G285" s="11"/>
      <c r="H285" s="11"/>
      <c r="I285" s="11"/>
      <c r="J285" s="11"/>
      <c r="K285" s="11"/>
      <c r="L285" s="11"/>
      <c r="M285" s="11"/>
    </row>
    <row r="286" spans="1:13" x14ac:dyDescent="0.25">
      <c r="A286" s="11"/>
      <c r="B286" s="11"/>
      <c r="C286" s="11"/>
      <c r="D286" s="27"/>
      <c r="E286" s="10" t="s">
        <v>17</v>
      </c>
      <c r="F286" s="18">
        <v>4</v>
      </c>
      <c r="G286" s="19">
        <v>0</v>
      </c>
      <c r="H286" s="19">
        <v>0</v>
      </c>
      <c r="I286" s="19">
        <v>0</v>
      </c>
      <c r="J286" s="20">
        <f>OR(F286&lt;&gt;0,G286&lt;&gt;0,H286&lt;&gt;0,I286&lt;&gt;0)*(F286 + (F286 = 0))*(G286 + (G286 = 0))*(H286 + (H286 = 0))*(I286 + (I286 = 0))</f>
        <v>4</v>
      </c>
      <c r="K286" s="11"/>
      <c r="L286" s="11"/>
      <c r="M286" s="11"/>
    </row>
    <row r="287" spans="1:13" x14ac:dyDescent="0.25">
      <c r="A287" s="11"/>
      <c r="B287" s="11"/>
      <c r="C287" s="11"/>
      <c r="D287" s="27"/>
      <c r="E287" s="11"/>
      <c r="F287" s="11"/>
      <c r="G287" s="11"/>
      <c r="H287" s="11"/>
      <c r="I287" s="11"/>
      <c r="J287" s="14" t="s">
        <v>283</v>
      </c>
      <c r="K287" s="16">
        <f>J286</f>
        <v>4</v>
      </c>
      <c r="L287" s="12">
        <v>28.44</v>
      </c>
      <c r="M287" s="16">
        <f>ROUND(K287*L287,2)</f>
        <v>113.76</v>
      </c>
    </row>
    <row r="288" spans="1:13" ht="0.95" customHeight="1" x14ac:dyDescent="0.25">
      <c r="A288" s="17"/>
      <c r="B288" s="17"/>
      <c r="C288" s="17"/>
      <c r="D288" s="28"/>
      <c r="E288" s="17"/>
      <c r="F288" s="17"/>
      <c r="G288" s="17"/>
      <c r="H288" s="17"/>
      <c r="I288" s="17"/>
      <c r="J288" s="17"/>
      <c r="K288" s="17"/>
      <c r="L288" s="17"/>
      <c r="M288" s="17"/>
    </row>
    <row r="289" spans="1:13" x14ac:dyDescent="0.25">
      <c r="A289" s="9" t="s">
        <v>284</v>
      </c>
      <c r="B289" s="10" t="s">
        <v>20</v>
      </c>
      <c r="C289" s="10" t="s">
        <v>170</v>
      </c>
      <c r="D289" s="26" t="s">
        <v>285</v>
      </c>
      <c r="E289" s="11"/>
      <c r="F289" s="11"/>
      <c r="G289" s="11"/>
      <c r="H289" s="11"/>
      <c r="I289" s="11"/>
      <c r="J289" s="11"/>
      <c r="K289" s="13">
        <f>K292</f>
        <v>4</v>
      </c>
      <c r="L289" s="13">
        <f>L292</f>
        <v>41.26</v>
      </c>
      <c r="M289" s="13">
        <f>M292</f>
        <v>165.04</v>
      </c>
    </row>
    <row r="290" spans="1:13" ht="123.75" x14ac:dyDescent="0.25">
      <c r="A290" s="11"/>
      <c r="B290" s="11"/>
      <c r="C290" s="11"/>
      <c r="D290" s="26" t="s">
        <v>286</v>
      </c>
      <c r="E290" s="11"/>
      <c r="F290" s="11"/>
      <c r="G290" s="11"/>
      <c r="H290" s="11"/>
      <c r="I290" s="11"/>
      <c r="J290" s="11"/>
      <c r="K290" s="11"/>
      <c r="L290" s="11"/>
      <c r="M290" s="11"/>
    </row>
    <row r="291" spans="1:13" x14ac:dyDescent="0.25">
      <c r="A291" s="11"/>
      <c r="B291" s="11"/>
      <c r="C291" s="11"/>
      <c r="D291" s="27"/>
      <c r="E291" s="10" t="s">
        <v>17</v>
      </c>
      <c r="F291" s="18">
        <v>4</v>
      </c>
      <c r="G291" s="19">
        <v>0</v>
      </c>
      <c r="H291" s="19">
        <v>0</v>
      </c>
      <c r="I291" s="19">
        <v>0</v>
      </c>
      <c r="J291" s="20">
        <f>OR(F291&lt;&gt;0,G291&lt;&gt;0,H291&lt;&gt;0,I291&lt;&gt;0)*(F291 + (F291 = 0))*(G291 + (G291 = 0))*(H291 + (H291 = 0))*(I291 + (I291 = 0))</f>
        <v>4</v>
      </c>
      <c r="K291" s="11"/>
      <c r="L291" s="11"/>
      <c r="M291" s="11"/>
    </row>
    <row r="292" spans="1:13" x14ac:dyDescent="0.25">
      <c r="A292" s="11"/>
      <c r="B292" s="11"/>
      <c r="C292" s="11"/>
      <c r="D292" s="27"/>
      <c r="E292" s="11"/>
      <c r="F292" s="11"/>
      <c r="G292" s="11"/>
      <c r="H292" s="11"/>
      <c r="I292" s="11"/>
      <c r="J292" s="14" t="s">
        <v>287</v>
      </c>
      <c r="K292" s="16">
        <f>J291</f>
        <v>4</v>
      </c>
      <c r="L292" s="12">
        <v>41.26</v>
      </c>
      <c r="M292" s="16">
        <f>ROUND(K292*L292,2)</f>
        <v>165.04</v>
      </c>
    </row>
    <row r="293" spans="1:13" ht="0.95" customHeight="1" x14ac:dyDescent="0.25">
      <c r="A293" s="17"/>
      <c r="B293" s="17"/>
      <c r="C293" s="17"/>
      <c r="D293" s="28"/>
      <c r="E293" s="17"/>
      <c r="F293" s="17"/>
      <c r="G293" s="17"/>
      <c r="H293" s="17"/>
      <c r="I293" s="17"/>
      <c r="J293" s="17"/>
      <c r="K293" s="17"/>
      <c r="L293" s="17"/>
      <c r="M293" s="17"/>
    </row>
    <row r="294" spans="1:13" x14ac:dyDescent="0.25">
      <c r="A294" s="11"/>
      <c r="B294" s="11"/>
      <c r="C294" s="11"/>
      <c r="D294" s="27"/>
      <c r="E294" s="11"/>
      <c r="F294" s="11"/>
      <c r="G294" s="11"/>
      <c r="H294" s="11"/>
      <c r="I294" s="11"/>
      <c r="J294" s="14" t="s">
        <v>288</v>
      </c>
      <c r="K294" s="12">
        <v>1</v>
      </c>
      <c r="L294" s="16">
        <f>M234+M239+M244+M249+M254+M259+M264+M269+M274+M279+M284+M289</f>
        <v>526.88</v>
      </c>
      <c r="M294" s="16">
        <f>ROUND(K294*L294,2)</f>
        <v>526.88</v>
      </c>
    </row>
    <row r="295" spans="1:13" ht="0.95" customHeight="1" x14ac:dyDescent="0.25">
      <c r="A295" s="17"/>
      <c r="B295" s="17"/>
      <c r="C295" s="17"/>
      <c r="D295" s="28"/>
      <c r="E295" s="17"/>
      <c r="F295" s="17"/>
      <c r="G295" s="17"/>
      <c r="H295" s="17"/>
      <c r="I295" s="17"/>
      <c r="J295" s="17"/>
      <c r="K295" s="17"/>
      <c r="L295" s="17"/>
      <c r="M295" s="17"/>
    </row>
    <row r="296" spans="1:13" x14ac:dyDescent="0.25">
      <c r="A296" s="21" t="s">
        <v>289</v>
      </c>
      <c r="B296" s="21" t="s">
        <v>16</v>
      </c>
      <c r="C296" s="21" t="s">
        <v>17</v>
      </c>
      <c r="D296" s="29" t="s">
        <v>290</v>
      </c>
      <c r="E296" s="22"/>
      <c r="F296" s="22"/>
      <c r="G296" s="22"/>
      <c r="H296" s="22"/>
      <c r="I296" s="22"/>
      <c r="J296" s="22"/>
      <c r="K296" s="23">
        <f>K307</f>
        <v>1</v>
      </c>
      <c r="L296" s="23">
        <f>L307</f>
        <v>222.18</v>
      </c>
      <c r="M296" s="23">
        <f>M307</f>
        <v>222.18</v>
      </c>
    </row>
    <row r="297" spans="1:13" x14ac:dyDescent="0.25">
      <c r="A297" s="9" t="s">
        <v>291</v>
      </c>
      <c r="B297" s="10" t="s">
        <v>20</v>
      </c>
      <c r="C297" s="10" t="s">
        <v>170</v>
      </c>
      <c r="D297" s="26" t="s">
        <v>292</v>
      </c>
      <c r="E297" s="11"/>
      <c r="F297" s="11"/>
      <c r="G297" s="11"/>
      <c r="H297" s="11"/>
      <c r="I297" s="11"/>
      <c r="J297" s="11"/>
      <c r="K297" s="13">
        <f>K300</f>
        <v>1</v>
      </c>
      <c r="L297" s="13">
        <f>L300</f>
        <v>145.76</v>
      </c>
      <c r="M297" s="13">
        <f>M300</f>
        <v>145.76</v>
      </c>
    </row>
    <row r="298" spans="1:13" ht="78.75" x14ac:dyDescent="0.25">
      <c r="A298" s="11"/>
      <c r="B298" s="11"/>
      <c r="C298" s="11"/>
      <c r="D298" s="26" t="s">
        <v>293</v>
      </c>
      <c r="E298" s="11"/>
      <c r="F298" s="11"/>
      <c r="G298" s="11"/>
      <c r="H298" s="11"/>
      <c r="I298" s="11"/>
      <c r="J298" s="11"/>
      <c r="K298" s="11"/>
      <c r="L298" s="11"/>
      <c r="M298" s="11"/>
    </row>
    <row r="299" spans="1:13" x14ac:dyDescent="0.25">
      <c r="A299" s="11"/>
      <c r="B299" s="11"/>
      <c r="C299" s="11"/>
      <c r="D299" s="27"/>
      <c r="E299" s="10" t="s">
        <v>17</v>
      </c>
      <c r="F299" s="18">
        <v>1</v>
      </c>
      <c r="G299" s="19">
        <v>0</v>
      </c>
      <c r="H299" s="19">
        <v>0</v>
      </c>
      <c r="I299" s="19">
        <v>0</v>
      </c>
      <c r="J299" s="20">
        <f>OR(F299&lt;&gt;0,G299&lt;&gt;0,H299&lt;&gt;0,I299&lt;&gt;0)*(F299 + (F299 = 0))*(G299 + (G299 = 0))*(H299 + (H299 = 0))*(I299 + (I299 = 0))</f>
        <v>1</v>
      </c>
      <c r="K299" s="11"/>
      <c r="L299" s="11"/>
      <c r="M299" s="11"/>
    </row>
    <row r="300" spans="1:13" x14ac:dyDescent="0.25">
      <c r="A300" s="11"/>
      <c r="B300" s="11"/>
      <c r="C300" s="11"/>
      <c r="D300" s="27"/>
      <c r="E300" s="11"/>
      <c r="F300" s="11"/>
      <c r="G300" s="11"/>
      <c r="H300" s="11"/>
      <c r="I300" s="11"/>
      <c r="J300" s="14" t="s">
        <v>294</v>
      </c>
      <c r="K300" s="16">
        <f>J299</f>
        <v>1</v>
      </c>
      <c r="L300" s="12">
        <v>145.76</v>
      </c>
      <c r="M300" s="16">
        <f>ROUND(K300*L300,2)</f>
        <v>145.76</v>
      </c>
    </row>
    <row r="301" spans="1:13" ht="0.95" customHeight="1" x14ac:dyDescent="0.25">
      <c r="A301" s="17"/>
      <c r="B301" s="17"/>
      <c r="C301" s="17"/>
      <c r="D301" s="28"/>
      <c r="E301" s="17"/>
      <c r="F301" s="17"/>
      <c r="G301" s="17"/>
      <c r="H301" s="17"/>
      <c r="I301" s="17"/>
      <c r="J301" s="17"/>
      <c r="K301" s="17"/>
      <c r="L301" s="17"/>
      <c r="M301" s="17"/>
    </row>
    <row r="302" spans="1:13" x14ac:dyDescent="0.25">
      <c r="A302" s="9" t="s">
        <v>295</v>
      </c>
      <c r="B302" s="10" t="s">
        <v>20</v>
      </c>
      <c r="C302" s="10" t="s">
        <v>170</v>
      </c>
      <c r="D302" s="26" t="s">
        <v>296</v>
      </c>
      <c r="E302" s="11"/>
      <c r="F302" s="11"/>
      <c r="G302" s="11"/>
      <c r="H302" s="11"/>
      <c r="I302" s="11"/>
      <c r="J302" s="11"/>
      <c r="K302" s="13">
        <f>K305</f>
        <v>1</v>
      </c>
      <c r="L302" s="13">
        <f>L305</f>
        <v>76.42</v>
      </c>
      <c r="M302" s="13">
        <f>M305</f>
        <v>76.42</v>
      </c>
    </row>
    <row r="303" spans="1:13" ht="33.75" x14ac:dyDescent="0.25">
      <c r="A303" s="11"/>
      <c r="B303" s="11"/>
      <c r="C303" s="11"/>
      <c r="D303" s="26" t="s">
        <v>297</v>
      </c>
      <c r="E303" s="11"/>
      <c r="F303" s="11"/>
      <c r="G303" s="11"/>
      <c r="H303" s="11"/>
      <c r="I303" s="11"/>
      <c r="J303" s="11"/>
      <c r="K303" s="11"/>
      <c r="L303" s="11"/>
      <c r="M303" s="11"/>
    </row>
    <row r="304" spans="1:13" x14ac:dyDescent="0.25">
      <c r="A304" s="11"/>
      <c r="B304" s="11"/>
      <c r="C304" s="11"/>
      <c r="D304" s="27"/>
      <c r="E304" s="10" t="s">
        <v>17</v>
      </c>
      <c r="F304" s="18">
        <v>1</v>
      </c>
      <c r="G304" s="19">
        <v>0</v>
      </c>
      <c r="H304" s="19">
        <v>0</v>
      </c>
      <c r="I304" s="19">
        <v>0</v>
      </c>
      <c r="J304" s="20">
        <f>OR(F304&lt;&gt;0,G304&lt;&gt;0,H304&lt;&gt;0,I304&lt;&gt;0)*(F304 + (F304 = 0))*(G304 + (G304 = 0))*(H304 + (H304 = 0))*(I304 + (I304 = 0))</f>
        <v>1</v>
      </c>
      <c r="K304" s="11"/>
      <c r="L304" s="11"/>
      <c r="M304" s="11"/>
    </row>
    <row r="305" spans="1:13" x14ac:dyDescent="0.25">
      <c r="A305" s="11"/>
      <c r="B305" s="11"/>
      <c r="C305" s="11"/>
      <c r="D305" s="27"/>
      <c r="E305" s="11"/>
      <c r="F305" s="11"/>
      <c r="G305" s="11"/>
      <c r="H305" s="11"/>
      <c r="I305" s="11"/>
      <c r="J305" s="14" t="s">
        <v>298</v>
      </c>
      <c r="K305" s="16">
        <f>J304</f>
        <v>1</v>
      </c>
      <c r="L305" s="12">
        <v>76.42</v>
      </c>
      <c r="M305" s="16">
        <f>ROUND(K305*L305,2)</f>
        <v>76.42</v>
      </c>
    </row>
    <row r="306" spans="1:13" ht="0.95" customHeight="1" x14ac:dyDescent="0.25">
      <c r="A306" s="17"/>
      <c r="B306" s="17"/>
      <c r="C306" s="17"/>
      <c r="D306" s="28"/>
      <c r="E306" s="17"/>
      <c r="F306" s="17"/>
      <c r="G306" s="17"/>
      <c r="H306" s="17"/>
      <c r="I306" s="17"/>
      <c r="J306" s="17"/>
      <c r="K306" s="17"/>
      <c r="L306" s="17"/>
      <c r="M306" s="17"/>
    </row>
    <row r="307" spans="1:13" x14ac:dyDescent="0.25">
      <c r="A307" s="11"/>
      <c r="B307" s="11"/>
      <c r="C307" s="11"/>
      <c r="D307" s="27"/>
      <c r="E307" s="11"/>
      <c r="F307" s="11"/>
      <c r="G307" s="11"/>
      <c r="H307" s="11"/>
      <c r="I307" s="11"/>
      <c r="J307" s="14" t="s">
        <v>299</v>
      </c>
      <c r="K307" s="12">
        <v>1</v>
      </c>
      <c r="L307" s="16">
        <f>M297+M302</f>
        <v>222.18</v>
      </c>
      <c r="M307" s="16">
        <f>ROUND(K307*L307,2)</f>
        <v>222.18</v>
      </c>
    </row>
    <row r="308" spans="1:13" ht="0.95" customHeight="1" x14ac:dyDescent="0.25">
      <c r="A308" s="17"/>
      <c r="B308" s="17"/>
      <c r="C308" s="17"/>
      <c r="D308" s="28"/>
      <c r="E308" s="17"/>
      <c r="F308" s="17"/>
      <c r="G308" s="17"/>
      <c r="H308" s="17"/>
      <c r="I308" s="17"/>
      <c r="J308" s="17"/>
      <c r="K308" s="17"/>
      <c r="L308" s="17"/>
      <c r="M308" s="17"/>
    </row>
    <row r="309" spans="1:13" x14ac:dyDescent="0.25">
      <c r="A309" s="11"/>
      <c r="B309" s="11"/>
      <c r="C309" s="11"/>
      <c r="D309" s="27"/>
      <c r="E309" s="11"/>
      <c r="F309" s="11"/>
      <c r="G309" s="11"/>
      <c r="H309" s="11"/>
      <c r="I309" s="11"/>
      <c r="J309" s="14" t="s">
        <v>300</v>
      </c>
      <c r="K309" s="15">
        <v>1</v>
      </c>
      <c r="L309" s="16">
        <f>M139+M191+M204+M233+M296</f>
        <v>5748.86</v>
      </c>
      <c r="M309" s="16">
        <f>ROUND(K309*L309,2)</f>
        <v>5748.86</v>
      </c>
    </row>
    <row r="310" spans="1:13" ht="0.95" customHeight="1" x14ac:dyDescent="0.25">
      <c r="A310" s="17"/>
      <c r="B310" s="17"/>
      <c r="C310" s="17"/>
      <c r="D310" s="28"/>
      <c r="E310" s="17"/>
      <c r="F310" s="17"/>
      <c r="G310" s="17"/>
      <c r="H310" s="17"/>
      <c r="I310" s="17"/>
      <c r="J310" s="17"/>
      <c r="K310" s="17"/>
      <c r="L310" s="17"/>
      <c r="M310" s="17"/>
    </row>
    <row r="311" spans="1:13" x14ac:dyDescent="0.25">
      <c r="A311" s="11"/>
      <c r="B311" s="11"/>
      <c r="C311" s="11"/>
      <c r="D311" s="27"/>
      <c r="E311" s="11"/>
      <c r="F311" s="11"/>
      <c r="G311" s="11"/>
      <c r="H311" s="11"/>
      <c r="I311" s="11"/>
      <c r="J311" s="14" t="s">
        <v>301</v>
      </c>
      <c r="K311" s="15">
        <v>1</v>
      </c>
      <c r="L311" s="31">
        <f>M4+M11+M75+M120+M133+M138</f>
        <v>5748.86</v>
      </c>
      <c r="M311" s="31">
        <f>ROUND(K311*L311,2)</f>
        <v>5748.86</v>
      </c>
    </row>
    <row r="312" spans="1:13" ht="0.95" customHeight="1" x14ac:dyDescent="0.25">
      <c r="A312" s="17"/>
      <c r="B312" s="17"/>
      <c r="C312" s="17"/>
      <c r="D312" s="28"/>
      <c r="E312" s="17"/>
      <c r="F312" s="17"/>
      <c r="G312" s="17"/>
      <c r="H312" s="17"/>
      <c r="I312" s="17"/>
      <c r="J312" s="17"/>
      <c r="K312" s="17"/>
      <c r="L312" s="17"/>
      <c r="M312" s="17"/>
    </row>
    <row r="313" spans="1:13" x14ac:dyDescent="0.25">
      <c r="I313" s="30" t="s">
        <v>302</v>
      </c>
      <c r="J313" s="14" t="s">
        <v>303</v>
      </c>
      <c r="K313" s="14"/>
      <c r="L313" s="30"/>
      <c r="M313" s="31">
        <f>0*M311</f>
        <v>0</v>
      </c>
    </row>
    <row r="314" spans="1:13" x14ac:dyDescent="0.25">
      <c r="I314" s="30" t="s">
        <v>304</v>
      </c>
      <c r="J314" s="14" t="s">
        <v>305</v>
      </c>
      <c r="K314" s="14"/>
      <c r="L314" s="30"/>
      <c r="M314" s="31">
        <f>0*M311</f>
        <v>0</v>
      </c>
    </row>
    <row r="315" spans="1:13" x14ac:dyDescent="0.25">
      <c r="I315" s="14"/>
      <c r="J315" s="14" t="s">
        <v>306</v>
      </c>
      <c r="K315" s="14"/>
      <c r="L315" s="30"/>
      <c r="M315" s="31">
        <f>M311+M313+M314</f>
        <v>5748.86</v>
      </c>
    </row>
  </sheetData>
  <sheetProtection algorithmName="SHA-512" hashValue="qQqZ01ezyMtFwA8UUOv7XTN5XhXkNFr5UeKu5cAWwrRwHg6D1PWdODLlowXxTJbs+e1SHZ20jhQDq3qLsaTDKA==" saltValue="fWNJExluLKiCThWyk05WAw==" spinCount="100000" sheet="1" objects="1" scenarios="1" selectLockedCells="1"/>
  <dataValidations count="1">
    <dataValidation type="list" allowBlank="1" showInputMessage="1" showErrorMessage="1" sqref="B4:B312" xr:uid="{49C8A93A-C0D6-4C10-92B6-E2858CD56340}">
      <formula1>"Capítulo,Partida,Mano de obra,Maquinaria,Material,Otros,Tarea,"</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Vilor Barros</dc:creator>
  <cp:lastModifiedBy>Elena Vilor Barros</cp:lastModifiedBy>
  <dcterms:created xsi:type="dcterms:W3CDTF">2019-05-24T08:12:05Z</dcterms:created>
  <dcterms:modified xsi:type="dcterms:W3CDTF">2019-05-24T08:25:51Z</dcterms:modified>
</cp:coreProperties>
</file>