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855" yWindow="60" windowWidth="9345" windowHeight="11910"/>
  </bookViews>
  <sheets>
    <sheet name=" calculo 19 enero" sheetId="4" r:id="rId1"/>
    <sheet name="Hoja1" sheetId="5" r:id="rId2"/>
  </sheets>
  <definedNames>
    <definedName name="_xlnm.Print_Area" localSheetId="0">' calculo 19 enero'!$A$1:$I$42</definedName>
  </definedNames>
  <calcPr calcId="145621"/>
</workbook>
</file>

<file path=xl/calcChain.xml><?xml version="1.0" encoding="utf-8"?>
<calcChain xmlns="http://schemas.openxmlformats.org/spreadsheetml/2006/main">
  <c r="B18" i="5" l="1"/>
  <c r="B16" i="5"/>
  <c r="B14" i="5"/>
  <c r="C11" i="5"/>
  <c r="C10" i="5"/>
  <c r="F33" i="4" l="1"/>
  <c r="G28" i="4"/>
  <c r="G27" i="4"/>
  <c r="G24" i="4"/>
  <c r="G19" i="4"/>
  <c r="G21" i="4"/>
  <c r="G17" i="4"/>
  <c r="G11" i="4"/>
  <c r="G9" i="4"/>
  <c r="G6" i="4"/>
  <c r="G31" i="4"/>
  <c r="E31" i="4"/>
  <c r="K17" i="4"/>
  <c r="J17" i="4"/>
  <c r="L17" i="4"/>
  <c r="I17" i="4"/>
  <c r="G33" i="4" l="1"/>
  <c r="N17" i="4"/>
  <c r="E19" i="4"/>
  <c r="E21" i="4" l="1"/>
  <c r="E6" i="4" l="1"/>
  <c r="E9" i="4"/>
  <c r="E11" i="4" l="1"/>
  <c r="E28" i="4" l="1"/>
  <c r="E27" i="4"/>
  <c r="E24" i="4"/>
  <c r="E17" i="4"/>
  <c r="E33" i="4" l="1"/>
  <c r="E1048519" i="4" s="1"/>
</calcChain>
</file>

<file path=xl/sharedStrings.xml><?xml version="1.0" encoding="utf-8"?>
<sst xmlns="http://schemas.openxmlformats.org/spreadsheetml/2006/main" count="39" uniqueCount="37">
  <si>
    <t>IMPORTE MÁXIMO UNITARIO</t>
  </si>
  <si>
    <t>IMPORTE TOTAL MÁXIMO</t>
  </si>
  <si>
    <t xml:space="preserve">IMPORTE TOTAL OFERTADO         </t>
  </si>
  <si>
    <t>IMPORTE UNITARIO OFERTADO OFERTADO</t>
  </si>
  <si>
    <t>Retoque básico de corrección de color, contraste, etc..</t>
  </si>
  <si>
    <t xml:space="preserve">TOTAL IMPORTE  MÁXIMO </t>
  </si>
  <si>
    <t>Formato: pagina, robapágina, media página</t>
  </si>
  <si>
    <t xml:space="preserve">Retoque básico mediante máscaras o para igualar fotografias de un folleto </t>
  </si>
  <si>
    <t>Sobre Pdf  aprobado para versión on line</t>
  </si>
  <si>
    <t>Nº ELEMENTOS O PAGINAS</t>
  </si>
  <si>
    <t>C) OTROS</t>
  </si>
  <si>
    <t xml:space="preserve">ELEMENTOS SENCILLOS </t>
  </si>
  <si>
    <t>A) MAQUETACIÓN ELEMENTOS PROMOCIONALES</t>
  </si>
  <si>
    <t>MASTERS ACTUALIZACIONES CALENDARIOS</t>
  </si>
  <si>
    <t xml:space="preserve">B) MAQUETACIÓN ELEMENTOS PUBLICITARIOS </t>
  </si>
  <si>
    <t>Pasapáginas</t>
  </si>
  <si>
    <t>Formato: página</t>
  </si>
  <si>
    <r>
      <t>MAQUETACIONES POR PÁGINA-</t>
    </r>
    <r>
      <rPr>
        <b/>
        <sz val="12"/>
        <rFont val="Calibri"/>
        <family val="2"/>
      </rPr>
      <t xml:space="preserve">  FOLLETO POR PÁGINA</t>
    </r>
  </si>
  <si>
    <t>Fotografias</t>
  </si>
  <si>
    <t>D) RETOQUE FOTOGRÁFICO</t>
  </si>
  <si>
    <t>total correcciones</t>
  </si>
  <si>
    <t>10% sobre precio por concepto</t>
  </si>
  <si>
    <t>Porcentaje a aplicar sobre el precio por concepto</t>
  </si>
  <si>
    <t xml:space="preserve"> El importe de las correcciones supone un 10% sobre el precio unitario de cada concepto aplicado. Estimando un total de 80 correcciones: (20 elementos sencillos; 30 maquetaciones por pagina; 30  master sobre pautas de maquetación integradas)</t>
  </si>
  <si>
    <t>ADAPTACIÓN DE MEDIDAS DE MASTER ENTREGADO</t>
  </si>
  <si>
    <t>DISEÑO DE MASTER SOBRE PAUTAS DE MAQUETACION ENTREGADAS</t>
  </si>
  <si>
    <t>DISEÑO DE MAQUETACIÓN DIGITAL</t>
  </si>
  <si>
    <t>Modificado</t>
  </si>
  <si>
    <t>1 año</t>
  </si>
  <si>
    <t>prorroga</t>
  </si>
  <si>
    <t>FICHA DE PRECIOS - DETALLE OFERTA ECONÓMICA</t>
  </si>
  <si>
    <t>**4 X 100</t>
  </si>
  <si>
    <t xml:space="preserve">Correcciones (Se aplica en los conceptos en los que se incluye  asterisco) (*). </t>
  </si>
  <si>
    <t>*600</t>
  </si>
  <si>
    <t>*40</t>
  </si>
  <si>
    <t>*50</t>
  </si>
  <si>
    <t xml:space="preserve">(*) Todos los elementos marcados con  un asterisco llevaran implicitos en el coste unitario un total de 3 correcciones.
(**)  El Elemento marcado con 2 asteriscos lleva implícito la actualización de los 4 másters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</si>
</sst>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12"/>
      <color rgb="FFFF0000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2" borderId="0" xfId="0" applyFill="1"/>
    <xf numFmtId="0" fontId="0" fillId="0" borderId="0" xfId="0" applyBorder="1"/>
    <xf numFmtId="0" fontId="0" fillId="0" borderId="0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 wrapText="1"/>
    </xf>
    <xf numFmtId="3" fontId="3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/>
    <xf numFmtId="164" fontId="0" fillId="2" borderId="0" xfId="0" applyNumberFormat="1" applyFill="1"/>
    <xf numFmtId="164" fontId="3" fillId="2" borderId="0" xfId="0" applyNumberFormat="1" applyFont="1" applyFill="1" applyBorder="1" applyAlignment="1">
      <alignment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64" fontId="3" fillId="2" borderId="12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>
      <alignment horizontal="left" vertical="top"/>
    </xf>
    <xf numFmtId="0" fontId="0" fillId="2" borderId="0" xfId="0" applyFill="1" applyBorder="1" applyAlignment="1"/>
    <xf numFmtId="0" fontId="4" fillId="5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horizontal="center" vertical="center"/>
    </xf>
    <xf numFmtId="164" fontId="6" fillId="2" borderId="12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7" fillId="4" borderId="12" xfId="0" applyFont="1" applyFill="1" applyBorder="1" applyAlignment="1">
      <alignment horizontal="center"/>
    </xf>
    <xf numFmtId="0" fontId="0" fillId="2" borderId="12" xfId="0" applyFill="1" applyBorder="1"/>
    <xf numFmtId="6" fontId="3" fillId="2" borderId="12" xfId="0" applyNumberFormat="1" applyFont="1" applyFill="1" applyBorder="1" applyAlignment="1">
      <alignment horizontal="center" vertical="center"/>
    </xf>
    <xf numFmtId="164" fontId="8" fillId="2" borderId="1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11" fillId="6" borderId="12" xfId="0" applyFont="1" applyFill="1" applyBorder="1"/>
    <xf numFmtId="0" fontId="10" fillId="2" borderId="0" xfId="0" applyFont="1" applyFill="1"/>
    <xf numFmtId="9" fontId="0" fillId="0" borderId="0" xfId="0" applyNumberFormat="1"/>
    <xf numFmtId="0" fontId="12" fillId="0" borderId="0" xfId="0" applyFont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2" borderId="0" xfId="0" applyFill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48519"/>
  <sheetViews>
    <sheetView showGridLines="0" tabSelected="1" zoomScale="70" zoomScaleNormal="70" zoomScaleSheetLayoutView="71" workbookViewId="0">
      <pane ySplit="3" topLeftCell="A4" activePane="bottomLeft" state="frozen"/>
      <selection pane="bottomLeft" activeCell="A15" sqref="A15"/>
    </sheetView>
  </sheetViews>
  <sheetFormatPr baseColWidth="10" defaultRowHeight="15" x14ac:dyDescent="0.25"/>
  <cols>
    <col min="1" max="1" width="59.85546875" customWidth="1"/>
    <col min="2" max="2" width="74" bestFit="1" customWidth="1"/>
    <col min="3" max="3" width="18.7109375" customWidth="1"/>
    <col min="4" max="5" width="15.7109375" customWidth="1"/>
    <col min="6" max="6" width="18" customWidth="1"/>
    <col min="7" max="7" width="19.85546875" customWidth="1"/>
    <col min="8" max="8" width="11.42578125" customWidth="1"/>
    <col min="14" max="14" width="11.85546875" customWidth="1"/>
  </cols>
  <sheetData>
    <row r="1" spans="1:38" ht="15" customHeight="1" x14ac:dyDescent="0.25">
      <c r="B1" s="56"/>
      <c r="C1" s="56"/>
      <c r="D1" s="56"/>
      <c r="E1" s="56"/>
      <c r="F1" s="56"/>
    </row>
    <row r="2" spans="1:38" ht="59.45" customHeight="1" x14ac:dyDescent="0.25">
      <c r="B2" s="48" t="s">
        <v>30</v>
      </c>
      <c r="C2" s="48"/>
      <c r="D2" s="48"/>
      <c r="E2" s="48"/>
      <c r="F2" s="48"/>
    </row>
    <row r="3" spans="1:38" s="1" customFormat="1" ht="87" customHeight="1" x14ac:dyDescent="0.25">
      <c r="A3" s="4"/>
      <c r="B3" s="18"/>
      <c r="C3" s="31" t="s">
        <v>9</v>
      </c>
      <c r="D3" s="32" t="s">
        <v>0</v>
      </c>
      <c r="E3" s="32" t="s">
        <v>1</v>
      </c>
      <c r="F3" s="5" t="s">
        <v>3</v>
      </c>
      <c r="G3" s="33" t="s">
        <v>2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ht="15.75" thickBot="1" x14ac:dyDescent="0.3">
      <c r="A4" s="2"/>
      <c r="B4" s="3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3"/>
      <c r="AJ4" s="3"/>
      <c r="AK4" s="3"/>
      <c r="AL4" s="3"/>
    </row>
    <row r="5" spans="1:38" ht="29.25" customHeight="1" thickBot="1" x14ac:dyDescent="0.4">
      <c r="A5" s="2"/>
      <c r="B5" s="21" t="s">
        <v>12</v>
      </c>
      <c r="C5" s="20"/>
      <c r="D5" s="20"/>
      <c r="E5" s="20"/>
      <c r="F5" s="20"/>
      <c r="G5" s="2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8" ht="24.6" customHeight="1" x14ac:dyDescent="0.25">
      <c r="A6" s="27" t="s">
        <v>11</v>
      </c>
      <c r="B6" s="19"/>
      <c r="C6" s="25" t="s">
        <v>35</v>
      </c>
      <c r="D6" s="26">
        <v>30</v>
      </c>
      <c r="E6" s="38">
        <f>50*D6</f>
        <v>1500</v>
      </c>
      <c r="F6" s="44"/>
      <c r="G6" s="43">
        <f>F6*50</f>
        <v>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8" ht="15.75" x14ac:dyDescent="0.25">
      <c r="A7" s="14"/>
      <c r="B7" s="53"/>
      <c r="C7" s="53"/>
      <c r="D7" s="14"/>
      <c r="E7" s="9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8" ht="15.75" x14ac:dyDescent="0.25">
      <c r="A8" s="14"/>
      <c r="B8" s="14"/>
      <c r="C8" s="14"/>
      <c r="D8" s="14"/>
      <c r="E8" s="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8" ht="39" customHeight="1" x14ac:dyDescent="0.25">
      <c r="A9" s="27" t="s">
        <v>17</v>
      </c>
      <c r="B9" s="15"/>
      <c r="C9" s="25" t="s">
        <v>33</v>
      </c>
      <c r="D9" s="16">
        <v>80</v>
      </c>
      <c r="E9" s="38">
        <f>500*D9</f>
        <v>40000</v>
      </c>
      <c r="F9" s="44"/>
      <c r="G9" s="43">
        <f>F9*600</f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8" ht="15.75" x14ac:dyDescent="0.25">
      <c r="A10" s="6"/>
      <c r="B10" s="53"/>
      <c r="C10" s="53"/>
      <c r="D10" s="14"/>
      <c r="E10" s="10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8" ht="38.25" customHeight="1" x14ac:dyDescent="0.25">
      <c r="A11" s="35" t="s">
        <v>13</v>
      </c>
      <c r="B11" s="34"/>
      <c r="C11" s="17" t="s">
        <v>31</v>
      </c>
      <c r="D11" s="37">
        <v>100</v>
      </c>
      <c r="E11" s="38">
        <f>100*D11</f>
        <v>10000</v>
      </c>
      <c r="F11" s="45"/>
      <c r="G11" s="43">
        <f>F11*100</f>
        <v>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8" ht="15.75" x14ac:dyDescent="0.25">
      <c r="A12" s="6"/>
      <c r="B12" s="14"/>
      <c r="C12" s="14"/>
      <c r="D12" s="14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4" spans="1:38" ht="15.75" x14ac:dyDescent="0.25">
      <c r="A14" s="7"/>
      <c r="B14" s="14"/>
      <c r="C14" s="8"/>
      <c r="D14" s="14"/>
      <c r="E14" s="11"/>
      <c r="F14" s="14"/>
      <c r="G14" s="1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8" ht="17.25" customHeight="1" thickBot="1" x14ac:dyDescent="0.3">
      <c r="A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38" ht="29.25" customHeight="1" thickBot="1" x14ac:dyDescent="0.4">
      <c r="A16" s="2"/>
      <c r="B16" s="21" t="s">
        <v>14</v>
      </c>
      <c r="C16" s="2"/>
      <c r="D16" s="2"/>
      <c r="E16" s="2"/>
      <c r="F16" s="2"/>
      <c r="G16" s="2"/>
      <c r="H16" s="2"/>
      <c r="I16" s="46" t="s">
        <v>20</v>
      </c>
      <c r="J16" s="46"/>
      <c r="K16" s="46"/>
      <c r="L16" s="46"/>
      <c r="M16" s="46"/>
      <c r="N16" s="46"/>
      <c r="O16" s="46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33" customHeight="1" x14ac:dyDescent="0.25">
      <c r="A17" s="28" t="s">
        <v>24</v>
      </c>
      <c r="B17" s="30" t="s">
        <v>6</v>
      </c>
      <c r="C17" s="17">
        <v>60</v>
      </c>
      <c r="D17" s="26">
        <v>40</v>
      </c>
      <c r="E17" s="16">
        <f>D17*C17</f>
        <v>2400</v>
      </c>
      <c r="F17" s="44"/>
      <c r="G17" s="43">
        <f>F17*C17</f>
        <v>0</v>
      </c>
      <c r="H17" s="2"/>
      <c r="I17" s="46">
        <f>20+30+30</f>
        <v>80</v>
      </c>
      <c r="J17" s="46">
        <f>20*(30*10%)</f>
        <v>60</v>
      </c>
      <c r="K17" s="46">
        <f>30*(80*10%)</f>
        <v>240</v>
      </c>
      <c r="L17" s="46">
        <f>30*(150*10%)</f>
        <v>450</v>
      </c>
      <c r="M17" s="46"/>
      <c r="N17" s="46">
        <f>SUM(J17:M17)</f>
        <v>750</v>
      </c>
      <c r="O17" s="46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36.6" customHeight="1" x14ac:dyDescent="0.25">
      <c r="A19" s="27" t="s">
        <v>25</v>
      </c>
      <c r="B19" s="29" t="s">
        <v>6</v>
      </c>
      <c r="C19" s="17" t="s">
        <v>34</v>
      </c>
      <c r="D19" s="16">
        <v>150</v>
      </c>
      <c r="E19" s="38">
        <f>40*D19</f>
        <v>6000</v>
      </c>
      <c r="F19" s="44"/>
      <c r="G19" s="43">
        <f>F19*40</f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25" ht="24" customHeight="1" x14ac:dyDescent="0.25">
      <c r="A21" s="27" t="s">
        <v>26</v>
      </c>
      <c r="B21" s="29" t="s">
        <v>16</v>
      </c>
      <c r="C21" s="17">
        <v>200</v>
      </c>
      <c r="D21" s="16">
        <v>42</v>
      </c>
      <c r="E21" s="16">
        <f>D21*C21</f>
        <v>8400</v>
      </c>
      <c r="F21" s="44"/>
      <c r="G21" s="43">
        <f>F21*C21</f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25" ht="15" customHeight="1" thickBot="1" x14ac:dyDescent="0.3">
      <c r="A22" s="39"/>
      <c r="B22" s="15"/>
      <c r="C22" s="23"/>
      <c r="D22" s="12"/>
      <c r="E22" s="12"/>
      <c r="F22" s="23"/>
      <c r="G22" s="23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25" ht="33.6" customHeight="1" thickBot="1" x14ac:dyDescent="0.4">
      <c r="A23" s="2"/>
      <c r="B23" s="21" t="s">
        <v>10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25" ht="23.45" customHeight="1" x14ac:dyDescent="0.25">
      <c r="A24" s="27" t="s">
        <v>15</v>
      </c>
      <c r="B24" s="30" t="s">
        <v>8</v>
      </c>
      <c r="C24" s="17">
        <v>15</v>
      </c>
      <c r="D24" s="16">
        <v>120</v>
      </c>
      <c r="E24" s="16">
        <f>D24*C24</f>
        <v>1800</v>
      </c>
      <c r="F24" s="44"/>
      <c r="G24" s="43">
        <f>F24*C24</f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25" ht="15.75" thickBo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25" ht="33.6" customHeight="1" thickBot="1" x14ac:dyDescent="0.4">
      <c r="A26" s="2"/>
      <c r="B26" s="21" t="s">
        <v>19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25" ht="24.6" customHeight="1" x14ac:dyDescent="0.25">
      <c r="A27" s="57" t="s">
        <v>18</v>
      </c>
      <c r="B27" s="29" t="s">
        <v>4</v>
      </c>
      <c r="C27" s="17">
        <v>40</v>
      </c>
      <c r="D27" s="16">
        <v>8</v>
      </c>
      <c r="E27" s="16">
        <f>D27*C27</f>
        <v>320</v>
      </c>
      <c r="F27" s="44"/>
      <c r="G27" s="43">
        <f>F27*C27</f>
        <v>0</v>
      </c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25" ht="42" customHeight="1" x14ac:dyDescent="0.25">
      <c r="A28" s="57"/>
      <c r="B28" s="24" t="s">
        <v>7</v>
      </c>
      <c r="C28" s="17">
        <v>40</v>
      </c>
      <c r="D28" s="16">
        <v>10</v>
      </c>
      <c r="E28" s="16">
        <f>D28*C28</f>
        <v>400</v>
      </c>
      <c r="F28" s="44"/>
      <c r="G28" s="43">
        <f>F28*C28</f>
        <v>0</v>
      </c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25" ht="21.95" customHeight="1" x14ac:dyDescent="0.25">
      <c r="A29" s="39"/>
      <c r="B29" s="22"/>
      <c r="C29" s="23"/>
      <c r="D29" s="12"/>
      <c r="E29" s="12"/>
      <c r="F29" s="23"/>
      <c r="G29" s="23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25" ht="83.25" customHeight="1" x14ac:dyDescent="0.25">
      <c r="A30" s="39"/>
      <c r="B30" s="22"/>
      <c r="C30" s="23"/>
      <c r="D30" s="12"/>
      <c r="E30" s="12"/>
      <c r="F30" s="5" t="s">
        <v>22</v>
      </c>
      <c r="G30" s="33" t="s">
        <v>2</v>
      </c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25" ht="87" customHeight="1" x14ac:dyDescent="0.25">
      <c r="A31" s="28" t="s">
        <v>32</v>
      </c>
      <c r="B31" s="24" t="s">
        <v>23</v>
      </c>
      <c r="C31" s="17">
        <v>80</v>
      </c>
      <c r="D31" s="42" t="s">
        <v>21</v>
      </c>
      <c r="E31" s="16">
        <f>(20*(D6*10%))+((30*(D9*10%)))+ (30*(D19*10%))</f>
        <v>750</v>
      </c>
      <c r="F31" s="36"/>
      <c r="G31" s="16">
        <f>(20*(F6*F31))+((30*(F9*F31)))+ (30*(F19*F31))</f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25" ht="18.75" customHeight="1" thickBot="1" x14ac:dyDescent="0.3">
      <c r="A32" s="41"/>
      <c r="B32" s="22"/>
      <c r="C32" s="23"/>
      <c r="D32" s="23"/>
      <c r="E32" s="23"/>
      <c r="F32" s="23"/>
      <c r="G32" s="23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ht="51" customHeight="1" x14ac:dyDescent="0.25">
      <c r="A33" s="54" t="s">
        <v>36</v>
      </c>
      <c r="B33" s="55"/>
      <c r="C33" s="58" t="s">
        <v>5</v>
      </c>
      <c r="D33" s="59"/>
      <c r="E33" s="49">
        <f>SUM(E6:E28)</f>
        <v>70820</v>
      </c>
      <c r="F33" s="49">
        <f>SUM(F6:F31)</f>
        <v>0</v>
      </c>
      <c r="G33" s="49">
        <f>SUM(G6:G31)</f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ht="51" customHeight="1" x14ac:dyDescent="0.25">
      <c r="A34" s="40"/>
      <c r="B34" s="2"/>
      <c r="C34" s="60"/>
      <c r="D34" s="61"/>
      <c r="E34" s="50"/>
      <c r="F34" s="50"/>
      <c r="G34" s="50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25">
      <c r="A35" s="2"/>
      <c r="B35" s="2"/>
      <c r="C35" s="60"/>
      <c r="D35" s="61"/>
      <c r="E35" s="51"/>
      <c r="F35" s="51"/>
      <c r="G35" s="51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18.75" customHeight="1" thickBot="1" x14ac:dyDescent="0.3">
      <c r="A36" s="2"/>
      <c r="B36" s="2"/>
      <c r="C36" s="62"/>
      <c r="D36" s="63"/>
      <c r="E36" s="52"/>
      <c r="F36" s="52"/>
      <c r="G36" s="5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25">
      <c r="A38" s="2"/>
      <c r="B38" s="2"/>
      <c r="C38" s="2"/>
      <c r="D38" s="2"/>
      <c r="E38" s="2"/>
      <c r="F38" s="13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17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17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17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1048519" spans="5:5" x14ac:dyDescent="0.25">
      <c r="E1048519">
        <f>SUM(E7:E1048518)</f>
        <v>140890</v>
      </c>
    </row>
  </sheetData>
  <mergeCells count="9">
    <mergeCell ref="B1:F1"/>
    <mergeCell ref="A27:A28"/>
    <mergeCell ref="C33:D36"/>
    <mergeCell ref="F33:F36"/>
    <mergeCell ref="G33:G36"/>
    <mergeCell ref="B10:C10"/>
    <mergeCell ref="A33:B33"/>
    <mergeCell ref="B7:C7"/>
    <mergeCell ref="E33:E36"/>
  </mergeCells>
  <pageMargins left="0.7" right="0.7" top="0.75" bottom="0.75" header="0.3" footer="0.3"/>
  <pageSetup paperSize="9" scale="4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C18"/>
  <sheetViews>
    <sheetView workbookViewId="0">
      <selection activeCell="B18" sqref="B18"/>
    </sheetView>
  </sheetViews>
  <sheetFormatPr baseColWidth="10" defaultRowHeight="15" x14ac:dyDescent="0.25"/>
  <sheetData>
    <row r="9" spans="1:3" x14ac:dyDescent="0.25">
      <c r="A9" t="s">
        <v>28</v>
      </c>
      <c r="B9">
        <v>70820</v>
      </c>
    </row>
    <row r="10" spans="1:3" x14ac:dyDescent="0.25">
      <c r="B10" s="47">
        <v>0.03</v>
      </c>
      <c r="C10">
        <f>B9*B10</f>
        <v>2124.6</v>
      </c>
    </row>
    <row r="11" spans="1:3" x14ac:dyDescent="0.25">
      <c r="B11" s="47">
        <v>0.05</v>
      </c>
      <c r="C11">
        <f>B9*B11</f>
        <v>3541</v>
      </c>
    </row>
    <row r="13" spans="1:3" x14ac:dyDescent="0.25">
      <c r="B13" s="47">
        <v>0.15</v>
      </c>
    </row>
    <row r="14" spans="1:3" x14ac:dyDescent="0.25">
      <c r="A14" t="s">
        <v>27</v>
      </c>
      <c r="B14">
        <f>B13*B9</f>
        <v>10623</v>
      </c>
    </row>
    <row r="16" spans="1:3" x14ac:dyDescent="0.25">
      <c r="A16" t="s">
        <v>29</v>
      </c>
      <c r="B16">
        <f>B9</f>
        <v>70820</v>
      </c>
    </row>
    <row r="18" spans="2:2" x14ac:dyDescent="0.25">
      <c r="B18">
        <f>B16+B14+B9</f>
        <v>152263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 calculo 19 enero</vt:lpstr>
      <vt:lpstr>Hoja1</vt:lpstr>
      <vt:lpstr>' calculo 19 enero'!Área_de_impresión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Rodríguez-Salinas</dc:creator>
  <cp:lastModifiedBy>Macarena Pastor</cp:lastModifiedBy>
  <cp:lastPrinted>2019-05-14T11:31:17Z</cp:lastPrinted>
  <dcterms:created xsi:type="dcterms:W3CDTF">2017-10-11T13:38:25Z</dcterms:created>
  <dcterms:modified xsi:type="dcterms:W3CDTF">2019-06-03T15:06:28Z</dcterms:modified>
</cp:coreProperties>
</file>