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20"/>
  </bookViews>
  <sheets>
    <sheet name="Oferta" sheetId="1" r:id="rId1"/>
    <sheet name="Parametros" sheetId="2" state="hidden" r:id="rId2"/>
    <sheet name="Calculos" sheetId="3" state="hidden" r:id="rId3"/>
  </sheets>
  <definedNames>
    <definedName name="_xlnm.Print_Area" localSheetId="0">Oferta!$A$4:$G$63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9" i="3" l="1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6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3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8" i="3"/>
  <c r="C69" i="3" l="1"/>
  <c r="D69" i="3"/>
  <c r="E69" i="3"/>
  <c r="F69" i="3"/>
  <c r="G69" i="3"/>
  <c r="H69" i="3"/>
  <c r="C70" i="3"/>
  <c r="D70" i="3"/>
  <c r="E70" i="3"/>
  <c r="F70" i="3"/>
  <c r="G70" i="3"/>
  <c r="H70" i="3"/>
  <c r="C71" i="3"/>
  <c r="D71" i="3"/>
  <c r="E71" i="3"/>
  <c r="F71" i="3"/>
  <c r="G71" i="3"/>
  <c r="H71" i="3"/>
  <c r="C72" i="3"/>
  <c r="D72" i="3"/>
  <c r="E72" i="3"/>
  <c r="F72" i="3"/>
  <c r="G72" i="3"/>
  <c r="H72" i="3"/>
  <c r="C73" i="3"/>
  <c r="D73" i="3"/>
  <c r="E73" i="3"/>
  <c r="F73" i="3"/>
  <c r="G73" i="3"/>
  <c r="H73" i="3"/>
  <c r="C74" i="3"/>
  <c r="D74" i="3"/>
  <c r="E74" i="3"/>
  <c r="F74" i="3"/>
  <c r="G74" i="3"/>
  <c r="H74" i="3"/>
  <c r="C75" i="3"/>
  <c r="D75" i="3"/>
  <c r="E75" i="3"/>
  <c r="F75" i="3"/>
  <c r="G75" i="3"/>
  <c r="H75" i="3"/>
  <c r="C76" i="3"/>
  <c r="D76" i="3"/>
  <c r="E76" i="3"/>
  <c r="F76" i="3"/>
  <c r="G76" i="3"/>
  <c r="H76" i="3"/>
  <c r="C77" i="3"/>
  <c r="D77" i="3"/>
  <c r="E77" i="3"/>
  <c r="F77" i="3"/>
  <c r="G77" i="3"/>
  <c r="H77" i="3"/>
  <c r="C78" i="3"/>
  <c r="D78" i="3"/>
  <c r="E78" i="3"/>
  <c r="F78" i="3"/>
  <c r="G78" i="3"/>
  <c r="H78" i="3"/>
  <c r="C79" i="3"/>
  <c r="D79" i="3"/>
  <c r="E79" i="3"/>
  <c r="F79" i="3"/>
  <c r="G79" i="3"/>
  <c r="H79" i="3"/>
  <c r="C80" i="3"/>
  <c r="D80" i="3"/>
  <c r="E80" i="3"/>
  <c r="F80" i="3"/>
  <c r="G80" i="3"/>
  <c r="H80" i="3"/>
  <c r="C81" i="3"/>
  <c r="D81" i="3"/>
  <c r="E81" i="3"/>
  <c r="F81" i="3"/>
  <c r="G81" i="3"/>
  <c r="H81" i="3"/>
  <c r="C82" i="3"/>
  <c r="D82" i="3"/>
  <c r="E82" i="3"/>
  <c r="F82" i="3"/>
  <c r="G82" i="3"/>
  <c r="H82" i="3"/>
  <c r="C83" i="3"/>
  <c r="D83" i="3"/>
  <c r="E83" i="3"/>
  <c r="F83" i="3"/>
  <c r="G83" i="3"/>
  <c r="H83" i="3"/>
  <c r="C84" i="3"/>
  <c r="D84" i="3"/>
  <c r="E84" i="3"/>
  <c r="F84" i="3"/>
  <c r="G84" i="3"/>
  <c r="H84" i="3"/>
  <c r="C85" i="3"/>
  <c r="D85" i="3"/>
  <c r="E85" i="3"/>
  <c r="F85" i="3"/>
  <c r="G85" i="3"/>
  <c r="H85" i="3"/>
  <c r="C86" i="3"/>
  <c r="D86" i="3"/>
  <c r="E86" i="3"/>
  <c r="F86" i="3"/>
  <c r="G86" i="3"/>
  <c r="H86" i="3"/>
  <c r="C87" i="3"/>
  <c r="D87" i="3"/>
  <c r="E87" i="3"/>
  <c r="F87" i="3"/>
  <c r="G87" i="3"/>
  <c r="H87" i="3"/>
  <c r="C88" i="3"/>
  <c r="D88" i="3"/>
  <c r="E88" i="3"/>
  <c r="F88" i="3"/>
  <c r="G88" i="3"/>
  <c r="H88" i="3"/>
  <c r="C89" i="3"/>
  <c r="D89" i="3"/>
  <c r="E89" i="3"/>
  <c r="F89" i="3"/>
  <c r="G89" i="3"/>
  <c r="H89" i="3"/>
  <c r="C90" i="3"/>
  <c r="D90" i="3"/>
  <c r="E90" i="3"/>
  <c r="F90" i="3"/>
  <c r="G90" i="3"/>
  <c r="H90" i="3"/>
  <c r="C91" i="3"/>
  <c r="D91" i="3"/>
  <c r="E91" i="3"/>
  <c r="F91" i="3"/>
  <c r="G91" i="3"/>
  <c r="H91" i="3"/>
  <c r="C92" i="3"/>
  <c r="D92" i="3"/>
  <c r="E92" i="3"/>
  <c r="F92" i="3"/>
  <c r="G92" i="3"/>
  <c r="H92" i="3"/>
  <c r="C93" i="3"/>
  <c r="D93" i="3"/>
  <c r="E93" i="3"/>
  <c r="F93" i="3"/>
  <c r="G93" i="3"/>
  <c r="H93" i="3"/>
  <c r="C94" i="3"/>
  <c r="D94" i="3"/>
  <c r="E94" i="3"/>
  <c r="F94" i="3"/>
  <c r="G94" i="3"/>
  <c r="H94" i="3"/>
  <c r="C95" i="3"/>
  <c r="D95" i="3"/>
  <c r="E95" i="3"/>
  <c r="F95" i="3"/>
  <c r="G95" i="3"/>
  <c r="H95" i="3"/>
  <c r="C96" i="3"/>
  <c r="D96" i="3"/>
  <c r="E96" i="3"/>
  <c r="F96" i="3"/>
  <c r="G96" i="3"/>
  <c r="H96" i="3"/>
  <c r="H68" i="3"/>
  <c r="G68" i="3"/>
  <c r="F68" i="3"/>
  <c r="E68" i="3"/>
  <c r="D68" i="3"/>
  <c r="C68" i="3"/>
  <c r="C39" i="3"/>
  <c r="D39" i="3"/>
  <c r="E39" i="3"/>
  <c r="F39" i="3"/>
  <c r="G39" i="3"/>
  <c r="H39" i="3"/>
  <c r="C40" i="3"/>
  <c r="D40" i="3"/>
  <c r="E40" i="3"/>
  <c r="F40" i="3"/>
  <c r="G40" i="3"/>
  <c r="H40" i="3"/>
  <c r="C41" i="3"/>
  <c r="D41" i="3"/>
  <c r="E41" i="3"/>
  <c r="F41" i="3"/>
  <c r="G41" i="3"/>
  <c r="H41" i="3"/>
  <c r="C42" i="3"/>
  <c r="D42" i="3"/>
  <c r="E42" i="3"/>
  <c r="F42" i="3"/>
  <c r="G42" i="3"/>
  <c r="H42" i="3"/>
  <c r="C43" i="3"/>
  <c r="D43" i="3"/>
  <c r="E43" i="3"/>
  <c r="F43" i="3"/>
  <c r="G43" i="3"/>
  <c r="H43" i="3"/>
  <c r="C44" i="3"/>
  <c r="D44" i="3"/>
  <c r="E44" i="3"/>
  <c r="F44" i="3"/>
  <c r="G44" i="3"/>
  <c r="H44" i="3"/>
  <c r="C45" i="3"/>
  <c r="D45" i="3"/>
  <c r="E45" i="3"/>
  <c r="F45" i="3"/>
  <c r="G45" i="3"/>
  <c r="H45" i="3"/>
  <c r="C46" i="3"/>
  <c r="D46" i="3"/>
  <c r="E46" i="3"/>
  <c r="F46" i="3"/>
  <c r="G46" i="3"/>
  <c r="H46" i="3"/>
  <c r="C47" i="3"/>
  <c r="D47" i="3"/>
  <c r="E47" i="3"/>
  <c r="F47" i="3"/>
  <c r="G47" i="3"/>
  <c r="H47" i="3"/>
  <c r="C48" i="3"/>
  <c r="D48" i="3"/>
  <c r="E48" i="3"/>
  <c r="F48" i="3"/>
  <c r="G48" i="3"/>
  <c r="H48" i="3"/>
  <c r="C49" i="3"/>
  <c r="D49" i="3"/>
  <c r="E49" i="3"/>
  <c r="F49" i="3"/>
  <c r="G49" i="3"/>
  <c r="H49" i="3"/>
  <c r="C50" i="3"/>
  <c r="D50" i="3"/>
  <c r="E50" i="3"/>
  <c r="F50" i="3"/>
  <c r="G50" i="3"/>
  <c r="H50" i="3"/>
  <c r="C51" i="3"/>
  <c r="D51" i="3"/>
  <c r="E51" i="3"/>
  <c r="F51" i="3"/>
  <c r="G51" i="3"/>
  <c r="H51" i="3"/>
  <c r="C52" i="3"/>
  <c r="D52" i="3"/>
  <c r="E52" i="3"/>
  <c r="F52" i="3"/>
  <c r="G52" i="3"/>
  <c r="H52" i="3"/>
  <c r="C53" i="3"/>
  <c r="D53" i="3"/>
  <c r="E53" i="3"/>
  <c r="F53" i="3"/>
  <c r="G53" i="3"/>
  <c r="H53" i="3"/>
  <c r="C54" i="3"/>
  <c r="D54" i="3"/>
  <c r="E54" i="3"/>
  <c r="F54" i="3"/>
  <c r="G54" i="3"/>
  <c r="H54" i="3"/>
  <c r="C55" i="3"/>
  <c r="D55" i="3"/>
  <c r="E55" i="3"/>
  <c r="F55" i="3"/>
  <c r="G55" i="3"/>
  <c r="H55" i="3"/>
  <c r="C56" i="3"/>
  <c r="D56" i="3"/>
  <c r="E56" i="3"/>
  <c r="F56" i="3"/>
  <c r="G56" i="3"/>
  <c r="H56" i="3"/>
  <c r="C57" i="3"/>
  <c r="D57" i="3"/>
  <c r="E57" i="3"/>
  <c r="F57" i="3"/>
  <c r="G57" i="3"/>
  <c r="H57" i="3"/>
  <c r="C58" i="3"/>
  <c r="D58" i="3"/>
  <c r="E58" i="3"/>
  <c r="F58" i="3"/>
  <c r="G58" i="3"/>
  <c r="H58" i="3"/>
  <c r="C59" i="3"/>
  <c r="D59" i="3"/>
  <c r="E59" i="3"/>
  <c r="F59" i="3"/>
  <c r="G59" i="3"/>
  <c r="H59" i="3"/>
  <c r="C60" i="3"/>
  <c r="D60" i="3"/>
  <c r="E60" i="3"/>
  <c r="F60" i="3"/>
  <c r="G60" i="3"/>
  <c r="H60" i="3"/>
  <c r="C61" i="3"/>
  <c r="D61" i="3"/>
  <c r="E61" i="3"/>
  <c r="F61" i="3"/>
  <c r="G61" i="3"/>
  <c r="H61" i="3"/>
  <c r="H38" i="3"/>
  <c r="G38" i="3"/>
  <c r="F38" i="3"/>
  <c r="E38" i="3"/>
  <c r="D38" i="3"/>
  <c r="C38" i="3"/>
  <c r="C9" i="3"/>
  <c r="D9" i="3"/>
  <c r="E9" i="3"/>
  <c r="F9" i="3"/>
  <c r="G9" i="3"/>
  <c r="H9" i="3"/>
  <c r="C10" i="3"/>
  <c r="D10" i="3"/>
  <c r="E10" i="3"/>
  <c r="F10" i="3"/>
  <c r="G10" i="3"/>
  <c r="H10" i="3"/>
  <c r="C11" i="3"/>
  <c r="D11" i="3"/>
  <c r="E11" i="3"/>
  <c r="F11" i="3"/>
  <c r="G11" i="3"/>
  <c r="H11" i="3"/>
  <c r="C12" i="3"/>
  <c r="D12" i="3"/>
  <c r="E12" i="3"/>
  <c r="F12" i="3"/>
  <c r="G12" i="3"/>
  <c r="H12" i="3"/>
  <c r="C13" i="3"/>
  <c r="D13" i="3"/>
  <c r="E13" i="3"/>
  <c r="F13" i="3"/>
  <c r="G13" i="3"/>
  <c r="H13" i="3"/>
  <c r="C14" i="3"/>
  <c r="D14" i="3"/>
  <c r="E14" i="3"/>
  <c r="F14" i="3"/>
  <c r="G14" i="3"/>
  <c r="H14" i="3"/>
  <c r="C15" i="3"/>
  <c r="D15" i="3"/>
  <c r="E15" i="3"/>
  <c r="F15" i="3"/>
  <c r="G15" i="3"/>
  <c r="H15" i="3"/>
  <c r="C16" i="3"/>
  <c r="D16" i="3"/>
  <c r="E16" i="3"/>
  <c r="F16" i="3"/>
  <c r="G16" i="3"/>
  <c r="H16" i="3"/>
  <c r="C17" i="3"/>
  <c r="D17" i="3"/>
  <c r="E17" i="3"/>
  <c r="F17" i="3"/>
  <c r="G17" i="3"/>
  <c r="H17" i="3"/>
  <c r="C18" i="3"/>
  <c r="D18" i="3"/>
  <c r="E18" i="3"/>
  <c r="F18" i="3"/>
  <c r="G18" i="3"/>
  <c r="H18" i="3"/>
  <c r="C19" i="3"/>
  <c r="D19" i="3"/>
  <c r="E19" i="3"/>
  <c r="F19" i="3"/>
  <c r="G19" i="3"/>
  <c r="H19" i="3"/>
  <c r="C20" i="3"/>
  <c r="D20" i="3"/>
  <c r="E20" i="3"/>
  <c r="F20" i="3"/>
  <c r="G20" i="3"/>
  <c r="H20" i="3"/>
  <c r="C21" i="3"/>
  <c r="D21" i="3"/>
  <c r="E21" i="3"/>
  <c r="F21" i="3"/>
  <c r="G21" i="3"/>
  <c r="H21" i="3"/>
  <c r="C22" i="3"/>
  <c r="D22" i="3"/>
  <c r="E22" i="3"/>
  <c r="F22" i="3"/>
  <c r="G22" i="3"/>
  <c r="H22" i="3"/>
  <c r="C23" i="3"/>
  <c r="D23" i="3"/>
  <c r="E23" i="3"/>
  <c r="F23" i="3"/>
  <c r="G23" i="3"/>
  <c r="H23" i="3"/>
  <c r="C24" i="3"/>
  <c r="D24" i="3"/>
  <c r="E24" i="3"/>
  <c r="F24" i="3"/>
  <c r="G24" i="3"/>
  <c r="H24" i="3"/>
  <c r="C25" i="3"/>
  <c r="D25" i="3"/>
  <c r="E25" i="3"/>
  <c r="F25" i="3"/>
  <c r="G25" i="3"/>
  <c r="H25" i="3"/>
  <c r="C26" i="3"/>
  <c r="D26" i="3"/>
  <c r="E26" i="3"/>
  <c r="F26" i="3"/>
  <c r="G26" i="3"/>
  <c r="H26" i="3"/>
  <c r="C27" i="3"/>
  <c r="D27" i="3"/>
  <c r="E27" i="3"/>
  <c r="F27" i="3"/>
  <c r="G27" i="3"/>
  <c r="H27" i="3"/>
  <c r="C28" i="3"/>
  <c r="D28" i="3"/>
  <c r="E28" i="3"/>
  <c r="F28" i="3"/>
  <c r="G28" i="3"/>
  <c r="H28" i="3"/>
  <c r="C29" i="3"/>
  <c r="D29" i="3"/>
  <c r="E29" i="3"/>
  <c r="F29" i="3"/>
  <c r="G29" i="3"/>
  <c r="H29" i="3"/>
  <c r="C30" i="3"/>
  <c r="D30" i="3"/>
  <c r="E30" i="3"/>
  <c r="F30" i="3"/>
  <c r="G30" i="3"/>
  <c r="H30" i="3"/>
  <c r="C31" i="3"/>
  <c r="D31" i="3"/>
  <c r="E31" i="3"/>
  <c r="F31" i="3"/>
  <c r="G31" i="3"/>
  <c r="H31" i="3"/>
  <c r="H8" i="3"/>
  <c r="G8" i="3"/>
  <c r="F8" i="3"/>
  <c r="E8" i="3"/>
  <c r="D8" i="3"/>
  <c r="C8" i="3"/>
  <c r="J97" i="3" l="1"/>
  <c r="I69" i="3"/>
  <c r="K69" i="3" s="1"/>
  <c r="I68" i="3"/>
  <c r="K68" i="3" s="1"/>
  <c r="I88" i="3"/>
  <c r="K88" i="3" s="1"/>
  <c r="I93" i="3"/>
  <c r="K93" i="3" s="1"/>
  <c r="I75" i="3"/>
  <c r="K75" i="3" s="1"/>
  <c r="I72" i="3"/>
  <c r="K72" i="3" s="1"/>
  <c r="I96" i="3"/>
  <c r="K96" i="3" s="1"/>
  <c r="I95" i="3"/>
  <c r="K95" i="3" s="1"/>
  <c r="I94" i="3"/>
  <c r="K94" i="3" s="1"/>
  <c r="I92" i="3"/>
  <c r="K92" i="3" s="1"/>
  <c r="I90" i="3"/>
  <c r="K90" i="3" s="1"/>
  <c r="I87" i="3"/>
  <c r="K87" i="3" s="1"/>
  <c r="I84" i="3"/>
  <c r="K84" i="3" s="1"/>
  <c r="I81" i="3"/>
  <c r="K81" i="3" s="1"/>
  <c r="I78" i="3"/>
  <c r="K78" i="3" s="1"/>
  <c r="I71" i="3"/>
  <c r="K71" i="3" s="1"/>
  <c r="I85" i="3"/>
  <c r="K85" i="3" s="1"/>
  <c r="I60" i="3"/>
  <c r="K60" i="3" s="1"/>
  <c r="I79" i="3"/>
  <c r="K79" i="3" s="1"/>
  <c r="I82" i="3"/>
  <c r="K82" i="3" s="1"/>
  <c r="I86" i="3"/>
  <c r="K86" i="3" s="1"/>
  <c r="I89" i="3"/>
  <c r="K89" i="3" s="1"/>
  <c r="I38" i="3"/>
  <c r="K38" i="3" s="1"/>
  <c r="I48" i="3"/>
  <c r="K48" i="3" s="1"/>
  <c r="I73" i="3"/>
  <c r="K73" i="3" s="1"/>
  <c r="I76" i="3"/>
  <c r="K76" i="3" s="1"/>
  <c r="I80" i="3"/>
  <c r="K80" i="3" s="1"/>
  <c r="I83" i="3"/>
  <c r="K83" i="3" s="1"/>
  <c r="I70" i="3"/>
  <c r="K70" i="3" s="1"/>
  <c r="I74" i="3"/>
  <c r="K74" i="3" s="1"/>
  <c r="I77" i="3"/>
  <c r="K77" i="3" s="1"/>
  <c r="I91" i="3"/>
  <c r="K91" i="3" s="1"/>
  <c r="I57" i="3"/>
  <c r="K57" i="3" s="1"/>
  <c r="I54" i="3"/>
  <c r="K54" i="3" s="1"/>
  <c r="I51" i="3"/>
  <c r="K51" i="3" s="1"/>
  <c r="I45" i="3"/>
  <c r="K45" i="3" s="1"/>
  <c r="I42" i="3"/>
  <c r="K42" i="3" s="1"/>
  <c r="I39" i="3"/>
  <c r="K39" i="3" s="1"/>
  <c r="J62" i="3"/>
  <c r="I50" i="3"/>
  <c r="K50" i="3" s="1"/>
  <c r="I55" i="3"/>
  <c r="K55" i="3" s="1"/>
  <c r="I49" i="3"/>
  <c r="K49" i="3" s="1"/>
  <c r="I44" i="3"/>
  <c r="K44" i="3" s="1"/>
  <c r="I40" i="3"/>
  <c r="K40" i="3" s="1"/>
  <c r="I61" i="3"/>
  <c r="K61" i="3" s="1"/>
  <c r="I56" i="3"/>
  <c r="K56" i="3" s="1"/>
  <c r="I47" i="3"/>
  <c r="K47" i="3" s="1"/>
  <c r="I46" i="3"/>
  <c r="K46" i="3" s="1"/>
  <c r="I41" i="3"/>
  <c r="K41" i="3" s="1"/>
  <c r="I59" i="3"/>
  <c r="K59" i="3" s="1"/>
  <c r="I52" i="3"/>
  <c r="K52" i="3" s="1"/>
  <c r="I43" i="3"/>
  <c r="K43" i="3" s="1"/>
  <c r="I58" i="3"/>
  <c r="K58" i="3" s="1"/>
  <c r="I53" i="3"/>
  <c r="K53" i="3" s="1"/>
  <c r="I74" i="2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8" i="3"/>
  <c r="K8" i="3" s="1"/>
  <c r="I97" i="3" l="1"/>
  <c r="I62" i="3"/>
  <c r="J32" i="3"/>
  <c r="I32" i="3"/>
  <c r="I134" i="2"/>
  <c r="I133" i="2"/>
  <c r="I132" i="2"/>
  <c r="I131" i="2"/>
  <c r="I130" i="2"/>
  <c r="I159" i="2" s="1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97" i="2"/>
  <c r="I96" i="2"/>
  <c r="I95" i="2"/>
  <c r="I94" i="2"/>
  <c r="I93" i="2"/>
  <c r="I92" i="2"/>
  <c r="I91" i="2"/>
  <c r="I90" i="2"/>
  <c r="I89" i="2"/>
  <c r="I88" i="2"/>
  <c r="I87" i="2"/>
  <c r="I86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85" i="2"/>
  <c r="I84" i="2"/>
  <c r="I83" i="2"/>
  <c r="I82" i="2"/>
  <c r="I81" i="2"/>
  <c r="I80" i="2"/>
  <c r="I79" i="2"/>
  <c r="I78" i="2"/>
  <c r="I77" i="2"/>
  <c r="I76" i="2"/>
  <c r="I75" i="2"/>
  <c r="D39" i="1" l="1"/>
  <c r="D21" i="1"/>
  <c r="K97" i="3"/>
  <c r="D57" i="1" s="1"/>
  <c r="K62" i="3"/>
  <c r="K32" i="3"/>
  <c r="I126" i="2"/>
  <c r="I98" i="2"/>
  <c r="D61" i="1" l="1"/>
  <c r="G44" i="1"/>
  <c r="G26" i="1"/>
  <c r="G8" i="1" l="1"/>
</calcChain>
</file>

<file path=xl/sharedStrings.xml><?xml version="1.0" encoding="utf-8"?>
<sst xmlns="http://schemas.openxmlformats.org/spreadsheetml/2006/main" count="223" uniqueCount="66">
  <si>
    <t>P1</t>
  </si>
  <si>
    <t>P2</t>
  </si>
  <si>
    <t>P3</t>
  </si>
  <si>
    <t>P4</t>
  </si>
  <si>
    <t>P5</t>
  </si>
  <si>
    <t>P6</t>
  </si>
  <si>
    <t>Coeficiente As (€/kWh)</t>
  </si>
  <si>
    <t xml:space="preserve">Coeficiente Ms </t>
  </si>
  <si>
    <t>Coeficiente Af (€/kWh)</t>
  </si>
  <si>
    <t xml:space="preserve">Coeficiente Mf </t>
  </si>
  <si>
    <t>Fecha inicio</t>
  </si>
  <si>
    <t>Fecha fin</t>
  </si>
  <si>
    <t>Término de potencia (kW)</t>
  </si>
  <si>
    <t>Consumo periodo contrato (kWh)</t>
  </si>
  <si>
    <t>Consumo total contrato kWh</t>
  </si>
  <si>
    <t>Coeficientes ofertados</t>
  </si>
  <si>
    <r>
      <t>M</t>
    </r>
    <r>
      <rPr>
        <i/>
        <vertAlign val="subscript"/>
        <sz val="8"/>
        <color theme="1"/>
        <rFont val="Arial"/>
        <family val="2"/>
      </rPr>
      <t>i</t>
    </r>
    <r>
      <rPr>
        <i/>
        <sz val="8"/>
        <color theme="1"/>
        <rFont val="Arial"/>
        <family val="2"/>
      </rPr>
      <t xml:space="preserve"> es un coeficiente adimensional y A</t>
    </r>
    <r>
      <rPr>
        <i/>
        <vertAlign val="subscript"/>
        <sz val="8"/>
        <color theme="1"/>
        <rFont val="Arial"/>
        <family val="2"/>
      </rPr>
      <t>i</t>
    </r>
    <r>
      <rPr>
        <i/>
        <sz val="8"/>
        <color theme="1"/>
        <rFont val="Arial"/>
        <family val="2"/>
      </rPr>
      <t xml:space="preserve"> se expresa en €/kWh con seis (6) cifras decimales.</t>
    </r>
  </si>
  <si>
    <t>Periodo</t>
  </si>
  <si>
    <t>kW</t>
  </si>
  <si>
    <t>kWh</t>
  </si>
  <si>
    <t>Importe total ofertado excluye alquiler equipo de medida e IVA, se expresa en € con dos (2) cifras decimales.</t>
  </si>
  <si>
    <t xml:space="preserve">IMPORTE TOTAL OFERTADO PARA EL SUMINISTRO CUPS ES0022000007837359VG1P (€) </t>
  </si>
  <si>
    <t>Estimación OMIE (€/MWh)</t>
  </si>
  <si>
    <t>6.X</t>
  </si>
  <si>
    <t>Estimación OMIP (€/MWh)</t>
  </si>
  <si>
    <t>Total</t>
  </si>
  <si>
    <t>Q4-19</t>
  </si>
  <si>
    <t>Q1-20</t>
  </si>
  <si>
    <t>Q2-20</t>
  </si>
  <si>
    <t>Q2-21</t>
  </si>
  <si>
    <t>Q3-20</t>
  </si>
  <si>
    <t>Q4-20</t>
  </si>
  <si>
    <t>Q1-21</t>
  </si>
  <si>
    <t>Q3-21</t>
  </si>
  <si>
    <t>Q4-21</t>
  </si>
  <si>
    <t>LOTE 1. ES0022000007837359VG1P. Consumos de energía Activa (kWh)</t>
  </si>
  <si>
    <t>LOTE 2. ES0022000008610883ES1P. Consumos de energía Activa (kWh)</t>
  </si>
  <si>
    <t>LOTE 3. ES0022000007419441QL1P. Consumos de energía Activa (kWh)</t>
  </si>
  <si>
    <t>% OMIE</t>
  </si>
  <si>
    <t>% OMIP</t>
  </si>
  <si>
    <t>Precio de la tarifa de acceso de potencia:</t>
  </si>
  <si>
    <t>IEE</t>
  </si>
  <si>
    <t>unidad</t>
  </si>
  <si>
    <t>6.2</t>
  </si>
  <si>
    <t>no incluido</t>
  </si>
  <si>
    <t>€/kW-año</t>
  </si>
  <si>
    <t>6.1A</t>
  </si>
  <si>
    <t>Orden
TEC/1366/2018, por la que se establecen los peajes de acceso de energía eléctrica para 2019.</t>
  </si>
  <si>
    <t>Mes</t>
  </si>
  <si>
    <t>Producto OMIP</t>
  </si>
  <si>
    <t>Aug-19</t>
  </si>
  <si>
    <t>Sep-19</t>
  </si>
  <si>
    <t>Total T. Ene.</t>
  </si>
  <si>
    <t xml:space="preserve"> (€)</t>
  </si>
  <si>
    <t>T. Potencia</t>
  </si>
  <si>
    <t>Término de Energía (€)</t>
  </si>
  <si>
    <t xml:space="preserve">Total </t>
  </si>
  <si>
    <t>IFEMA RECINTO FERIAL 45 KV. CUPS ES0022000007837359VG1P. Tarifa 6.2</t>
  </si>
  <si>
    <t>IFEMA RECINTO FERIAL 15 KV . CUPS ES0022000008610883ES1P. Tarifa 6.1A</t>
  </si>
  <si>
    <t>IFEMA PALACIO MUNICIPAL de 15 KV. CUPS ES0022000007419441QL1P. Tarifa 6.1A</t>
  </si>
  <si>
    <t>CUPS ES0022000007837359VG1P. Tarifa 6.2</t>
  </si>
  <si>
    <t>CUPS ES0022000008610883ES1P. Tarifa 6.1A</t>
  </si>
  <si>
    <t>CUPS ES0022000007419441QL1P. Tarifa 6.1A</t>
  </si>
  <si>
    <t>IMPORTE TOTAL OFERTADO TRES SUMINISTROS (€) (máximo 7.172.132,57)</t>
  </si>
  <si>
    <t>MODELO 2 DE OFERTA ECONÓMICA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</si>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</sst>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000"/>
    <numFmt numFmtId="165" formatCode="#,##0.000000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Tahoma"/>
      <family val="2"/>
    </font>
    <font>
      <i/>
      <sz val="8"/>
      <color theme="1"/>
      <name val="Arial"/>
      <family val="2"/>
    </font>
    <font>
      <i/>
      <vertAlign val="subscript"/>
      <sz val="8"/>
      <color theme="1"/>
      <name val="Arial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11"/>
      <color theme="2" tint="-0.499984740745262"/>
      <name val="Calibri"/>
      <family val="2"/>
      <scheme val="minor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14" fillId="0" borderId="0"/>
  </cellStyleXfs>
  <cellXfs count="58">
    <xf numFmtId="0" fontId="0" fillId="0" borderId="0" xfId="0"/>
    <xf numFmtId="3" fontId="2" fillId="3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14" fontId="3" fillId="5" borderId="1" xfId="0" applyNumberFormat="1" applyFont="1" applyFill="1" applyBorder="1" applyAlignment="1">
      <alignment horizontal="center" wrapText="1"/>
    </xf>
    <xf numFmtId="0" fontId="8" fillId="0" borderId="0" xfId="0" applyFont="1"/>
    <xf numFmtId="0" fontId="7" fillId="8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8" fillId="0" borderId="1" xfId="0" applyFont="1" applyBorder="1"/>
    <xf numFmtId="3" fontId="10" fillId="4" borderId="1" xfId="0" applyNumberFormat="1" applyFont="1" applyFill="1" applyBorder="1" applyAlignment="1">
      <alignment horizontal="center"/>
    </xf>
    <xf numFmtId="3" fontId="10" fillId="3" borderId="1" xfId="0" applyNumberFormat="1" applyFont="1" applyFill="1" applyBorder="1" applyAlignment="1">
      <alignment horizontal="center"/>
    </xf>
    <xf numFmtId="3" fontId="11" fillId="3" borderId="1" xfId="0" applyNumberFormat="1" applyFont="1" applyFill="1" applyBorder="1" applyAlignment="1">
      <alignment horizontal="center"/>
    </xf>
    <xf numFmtId="17" fontId="7" fillId="8" borderId="1" xfId="0" applyNumberFormat="1" applyFont="1" applyFill="1" applyBorder="1" applyAlignment="1">
      <alignment horizontal="center" vertical="center"/>
    </xf>
    <xf numFmtId="0" fontId="7" fillId="8" borderId="2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12" fillId="0" borderId="0" xfId="0" applyFont="1"/>
    <xf numFmtId="0" fontId="13" fillId="0" borderId="0" xfId="0" applyFont="1"/>
    <xf numFmtId="0" fontId="13" fillId="0" borderId="0" xfId="1" applyFont="1" applyAlignment="1">
      <alignment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5" fontId="13" fillId="0" borderId="0" xfId="0" applyNumberFormat="1" applyFont="1" applyAlignment="1">
      <alignment horizontal="center"/>
    </xf>
    <xf numFmtId="0" fontId="7" fillId="8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/>
    </xf>
    <xf numFmtId="17" fontId="7" fillId="8" borderId="5" xfId="0" applyNumberFormat="1" applyFont="1" applyFill="1" applyBorder="1" applyAlignment="1">
      <alignment horizontal="center" vertical="center"/>
    </xf>
    <xf numFmtId="17" fontId="7" fillId="8" borderId="7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15" fillId="0" borderId="0" xfId="0" applyFont="1"/>
    <xf numFmtId="4" fontId="8" fillId="6" borderId="1" xfId="0" applyNumberFormat="1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0" fillId="0" borderId="1" xfId="0" applyBorder="1"/>
    <xf numFmtId="4" fontId="9" fillId="7" borderId="1" xfId="0" applyNumberFormat="1" applyFont="1" applyFill="1" applyBorder="1" applyAlignment="1">
      <alignment horizontal="center"/>
    </xf>
    <xf numFmtId="3" fontId="0" fillId="0" borderId="0" xfId="0" applyNumberForma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/>
    <xf numFmtId="0" fontId="16" fillId="2" borderId="1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4" fontId="10" fillId="4" borderId="1" xfId="0" applyNumberFormat="1" applyFont="1" applyFill="1" applyBorder="1" applyAlignment="1">
      <alignment horizontal="center" vertical="center"/>
    </xf>
    <xf numFmtId="9" fontId="10" fillId="4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center" vertical="center" wrapText="1"/>
    </xf>
    <xf numFmtId="44" fontId="0" fillId="3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7" fillId="8" borderId="2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17" fontId="7" fillId="8" borderId="2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G64"/>
  <sheetViews>
    <sheetView tabSelected="1" workbookViewId="0">
      <selection activeCell="D61" sqref="D61:G61"/>
    </sheetView>
  </sheetViews>
  <sheetFormatPr baseColWidth="10" defaultColWidth="11.44140625" defaultRowHeight="14.4" x14ac:dyDescent="0.3"/>
  <cols>
    <col min="1" max="1" width="13.44140625" style="30" customWidth="1"/>
    <col min="2" max="7" width="12" style="30" customWidth="1"/>
    <col min="8" max="16384" width="11.44140625" style="30"/>
  </cols>
  <sheetData>
    <row r="5" spans="1:7" ht="15.6" x14ac:dyDescent="0.3">
      <c r="A5" s="47" t="s">
        <v>64</v>
      </c>
      <c r="B5" s="48"/>
      <c r="C5" s="48"/>
      <c r="D5" s="48"/>
      <c r="E5" s="48"/>
      <c r="F5" s="48"/>
      <c r="G5" s="48"/>
    </row>
    <row r="7" spans="1:7" x14ac:dyDescent="0.3">
      <c r="A7" s="42" t="s">
        <v>57</v>
      </c>
      <c r="B7" s="42"/>
      <c r="C7" s="42"/>
      <c r="D7" s="42"/>
      <c r="E7" s="42"/>
      <c r="F7" s="42"/>
      <c r="G7" s="42"/>
    </row>
    <row r="8" spans="1:7" x14ac:dyDescent="0.3">
      <c r="A8" s="36" t="s">
        <v>10</v>
      </c>
      <c r="B8" s="3">
        <v>43831</v>
      </c>
      <c r="C8" s="36" t="s">
        <v>11</v>
      </c>
      <c r="D8" s="3">
        <v>44561</v>
      </c>
      <c r="E8" s="42" t="s">
        <v>14</v>
      </c>
      <c r="F8" s="46"/>
      <c r="G8" s="1">
        <f>SUM(B14:G14)</f>
        <v>49395460</v>
      </c>
    </row>
    <row r="9" spans="1:7" x14ac:dyDescent="0.3">
      <c r="A9" s="42" t="s">
        <v>12</v>
      </c>
      <c r="B9" s="42"/>
      <c r="C9" s="42"/>
      <c r="D9" s="42"/>
      <c r="E9" s="42"/>
      <c r="F9" s="42"/>
      <c r="G9" s="42"/>
    </row>
    <row r="10" spans="1:7" x14ac:dyDescent="0.3">
      <c r="A10" s="37" t="s">
        <v>17</v>
      </c>
      <c r="B10" s="36" t="s">
        <v>0</v>
      </c>
      <c r="C10" s="36" t="s">
        <v>1</v>
      </c>
      <c r="D10" s="36" t="s">
        <v>2</v>
      </c>
      <c r="E10" s="36" t="s">
        <v>3</v>
      </c>
      <c r="F10" s="36" t="s">
        <v>4</v>
      </c>
      <c r="G10" s="36" t="s">
        <v>5</v>
      </c>
    </row>
    <row r="11" spans="1:7" x14ac:dyDescent="0.3">
      <c r="A11" s="2" t="s">
        <v>18</v>
      </c>
      <c r="B11" s="2">
        <v>7500</v>
      </c>
      <c r="C11" s="2">
        <v>8834</v>
      </c>
      <c r="D11" s="2">
        <v>10323</v>
      </c>
      <c r="E11" s="2">
        <v>10323</v>
      </c>
      <c r="F11" s="2">
        <v>10323</v>
      </c>
      <c r="G11" s="2">
        <v>10323</v>
      </c>
    </row>
    <row r="12" spans="1:7" x14ac:dyDescent="0.3">
      <c r="A12" s="42" t="s">
        <v>13</v>
      </c>
      <c r="B12" s="42"/>
      <c r="C12" s="42"/>
      <c r="D12" s="42"/>
      <c r="E12" s="42"/>
      <c r="F12" s="42"/>
      <c r="G12" s="42"/>
    </row>
    <row r="13" spans="1:7" x14ac:dyDescent="0.3">
      <c r="A13" s="37" t="s">
        <v>17</v>
      </c>
      <c r="B13" s="36" t="s">
        <v>0</v>
      </c>
      <c r="C13" s="36" t="s">
        <v>1</v>
      </c>
      <c r="D13" s="36" t="s">
        <v>2</v>
      </c>
      <c r="E13" s="36" t="s">
        <v>3</v>
      </c>
      <c r="F13" s="36" t="s">
        <v>4</v>
      </c>
      <c r="G13" s="36" t="s">
        <v>5</v>
      </c>
    </row>
    <row r="14" spans="1:7" x14ac:dyDescent="0.3">
      <c r="A14" s="2" t="s">
        <v>19</v>
      </c>
      <c r="B14" s="2">
        <v>4569620</v>
      </c>
      <c r="C14" s="2">
        <v>5452160</v>
      </c>
      <c r="D14" s="2">
        <v>4085460</v>
      </c>
      <c r="E14" s="2">
        <v>6166490</v>
      </c>
      <c r="F14" s="2">
        <v>7463000</v>
      </c>
      <c r="G14" s="2">
        <v>21658730</v>
      </c>
    </row>
    <row r="15" spans="1:7" x14ac:dyDescent="0.3">
      <c r="A15" s="42" t="s">
        <v>15</v>
      </c>
      <c r="B15" s="42"/>
      <c r="C15" s="42"/>
      <c r="D15" s="42"/>
      <c r="E15" s="42"/>
      <c r="F15" s="42"/>
      <c r="G15" s="42"/>
    </row>
    <row r="16" spans="1:7" x14ac:dyDescent="0.3">
      <c r="A16" s="37" t="s">
        <v>17</v>
      </c>
      <c r="B16" s="36" t="s">
        <v>0</v>
      </c>
      <c r="C16" s="36" t="s">
        <v>1</v>
      </c>
      <c r="D16" s="36" t="s">
        <v>2</v>
      </c>
      <c r="E16" s="36" t="s">
        <v>3</v>
      </c>
      <c r="F16" s="36" t="s">
        <v>4</v>
      </c>
      <c r="G16" s="36" t="s">
        <v>5</v>
      </c>
    </row>
    <row r="17" spans="1:7" s="33" customFormat="1" ht="20.399999999999999" x14ac:dyDescent="0.3">
      <c r="A17" s="38" t="s">
        <v>6</v>
      </c>
      <c r="B17" s="56"/>
      <c r="C17" s="56"/>
      <c r="D17" s="56"/>
      <c r="E17" s="56"/>
      <c r="F17" s="56"/>
      <c r="G17" s="56"/>
    </row>
    <row r="18" spans="1:7" s="33" customFormat="1" ht="29.25" customHeight="1" x14ac:dyDescent="0.3">
      <c r="A18" s="38" t="s">
        <v>7</v>
      </c>
      <c r="B18" s="56"/>
      <c r="C18" s="56"/>
      <c r="D18" s="56"/>
      <c r="E18" s="56"/>
      <c r="F18" s="56"/>
      <c r="G18" s="56"/>
    </row>
    <row r="19" spans="1:7" s="33" customFormat="1" ht="20.399999999999999" x14ac:dyDescent="0.3">
      <c r="A19" s="38" t="s">
        <v>8</v>
      </c>
      <c r="B19" s="56"/>
      <c r="C19" s="56"/>
      <c r="D19" s="56"/>
      <c r="E19" s="56"/>
      <c r="F19" s="56"/>
      <c r="G19" s="56"/>
    </row>
    <row r="20" spans="1:7" s="33" customFormat="1" ht="29.25" customHeight="1" x14ac:dyDescent="0.3">
      <c r="A20" s="38" t="s">
        <v>9</v>
      </c>
      <c r="B20" s="56"/>
      <c r="C20" s="56"/>
      <c r="D20" s="56"/>
      <c r="E20" s="56"/>
      <c r="F20" s="56"/>
      <c r="G20" s="56"/>
    </row>
    <row r="21" spans="1:7" s="34" customFormat="1" ht="29.25" customHeight="1" x14ac:dyDescent="0.3">
      <c r="A21" s="43" t="s">
        <v>21</v>
      </c>
      <c r="B21" s="43"/>
      <c r="C21" s="43"/>
      <c r="D21" s="44" t="str">
        <f>IF(Calculos!I32&gt;0,Calculos!K32,"-")</f>
        <v>-</v>
      </c>
      <c r="E21" s="45"/>
      <c r="F21" s="45"/>
      <c r="G21" s="45"/>
    </row>
    <row r="22" spans="1:7" x14ac:dyDescent="0.3">
      <c r="A22" s="35" t="s">
        <v>16</v>
      </c>
    </row>
    <row r="23" spans="1:7" x14ac:dyDescent="0.3">
      <c r="A23" s="35" t="s">
        <v>20</v>
      </c>
    </row>
    <row r="25" spans="1:7" ht="15" customHeight="1" x14ac:dyDescent="0.3">
      <c r="A25" s="42" t="s">
        <v>58</v>
      </c>
      <c r="B25" s="42"/>
      <c r="C25" s="42"/>
      <c r="D25" s="42"/>
      <c r="E25" s="42"/>
      <c r="F25" s="42"/>
      <c r="G25" s="42"/>
    </row>
    <row r="26" spans="1:7" ht="15" customHeight="1" x14ac:dyDescent="0.3">
      <c r="A26" s="36" t="s">
        <v>10</v>
      </c>
      <c r="B26" s="3">
        <v>43831</v>
      </c>
      <c r="C26" s="36" t="s">
        <v>11</v>
      </c>
      <c r="D26" s="3">
        <v>44561</v>
      </c>
      <c r="E26" s="42" t="s">
        <v>14</v>
      </c>
      <c r="F26" s="46"/>
      <c r="G26" s="1">
        <f>SUM(B32:G32)</f>
        <v>6629348</v>
      </c>
    </row>
    <row r="27" spans="1:7" ht="15" customHeight="1" x14ac:dyDescent="0.3">
      <c r="A27" s="42" t="s">
        <v>12</v>
      </c>
      <c r="B27" s="42"/>
      <c r="C27" s="42"/>
      <c r="D27" s="42"/>
      <c r="E27" s="42"/>
      <c r="F27" s="42"/>
      <c r="G27" s="42"/>
    </row>
    <row r="28" spans="1:7" x14ac:dyDescent="0.3">
      <c r="A28" s="37" t="s">
        <v>17</v>
      </c>
      <c r="B28" s="36" t="s">
        <v>0</v>
      </c>
      <c r="C28" s="36" t="s">
        <v>1</v>
      </c>
      <c r="D28" s="36" t="s">
        <v>2</v>
      </c>
      <c r="E28" s="36" t="s">
        <v>3</v>
      </c>
      <c r="F28" s="36" t="s">
        <v>4</v>
      </c>
      <c r="G28" s="36" t="s">
        <v>5</v>
      </c>
    </row>
    <row r="29" spans="1:7" x14ac:dyDescent="0.3">
      <c r="A29" s="2" t="s">
        <v>18</v>
      </c>
      <c r="B29" s="2">
        <v>1137</v>
      </c>
      <c r="C29" s="2">
        <v>1137</v>
      </c>
      <c r="D29" s="2">
        <v>1137</v>
      </c>
      <c r="E29" s="2">
        <v>1137</v>
      </c>
      <c r="F29" s="2">
        <v>1137</v>
      </c>
      <c r="G29" s="2">
        <v>2052</v>
      </c>
    </row>
    <row r="30" spans="1:7" ht="15" customHeight="1" x14ac:dyDescent="0.3">
      <c r="A30" s="42" t="s">
        <v>13</v>
      </c>
      <c r="B30" s="42"/>
      <c r="C30" s="42"/>
      <c r="D30" s="42"/>
      <c r="E30" s="42"/>
      <c r="F30" s="42"/>
      <c r="G30" s="42"/>
    </row>
    <row r="31" spans="1:7" x14ac:dyDescent="0.3">
      <c r="A31" s="37" t="s">
        <v>17</v>
      </c>
      <c r="B31" s="36" t="s">
        <v>0</v>
      </c>
      <c r="C31" s="36" t="s">
        <v>1</v>
      </c>
      <c r="D31" s="36" t="s">
        <v>2</v>
      </c>
      <c r="E31" s="36" t="s">
        <v>3</v>
      </c>
      <c r="F31" s="36" t="s">
        <v>4</v>
      </c>
      <c r="G31" s="36" t="s">
        <v>5</v>
      </c>
    </row>
    <row r="32" spans="1:7" x14ac:dyDescent="0.3">
      <c r="A32" s="2" t="s">
        <v>19</v>
      </c>
      <c r="B32" s="2">
        <v>591421</v>
      </c>
      <c r="C32" s="2">
        <v>718115</v>
      </c>
      <c r="D32" s="2">
        <v>508760</v>
      </c>
      <c r="E32" s="2">
        <v>736318</v>
      </c>
      <c r="F32" s="2">
        <v>865581</v>
      </c>
      <c r="G32" s="2">
        <v>3209153</v>
      </c>
    </row>
    <row r="33" spans="1:7" ht="15" customHeight="1" x14ac:dyDescent="0.3">
      <c r="A33" s="42" t="s">
        <v>15</v>
      </c>
      <c r="B33" s="42"/>
      <c r="C33" s="42"/>
      <c r="D33" s="42"/>
      <c r="E33" s="42"/>
      <c r="F33" s="42"/>
      <c r="G33" s="42"/>
    </row>
    <row r="34" spans="1:7" x14ac:dyDescent="0.3">
      <c r="A34" s="37" t="s">
        <v>17</v>
      </c>
      <c r="B34" s="36" t="s">
        <v>0</v>
      </c>
      <c r="C34" s="36" t="s">
        <v>1</v>
      </c>
      <c r="D34" s="36" t="s">
        <v>2</v>
      </c>
      <c r="E34" s="36" t="s">
        <v>3</v>
      </c>
      <c r="F34" s="36" t="s">
        <v>4</v>
      </c>
      <c r="G34" s="36" t="s">
        <v>5</v>
      </c>
    </row>
    <row r="35" spans="1:7" ht="20.399999999999999" x14ac:dyDescent="0.3">
      <c r="A35" s="38" t="s">
        <v>6</v>
      </c>
      <c r="B35" s="56"/>
      <c r="C35" s="56"/>
      <c r="D35" s="56"/>
      <c r="E35" s="56"/>
      <c r="F35" s="56"/>
      <c r="G35" s="56"/>
    </row>
    <row r="36" spans="1:7" s="33" customFormat="1" ht="29.25" customHeight="1" x14ac:dyDescent="0.3">
      <c r="A36" s="38" t="s">
        <v>7</v>
      </c>
      <c r="B36" s="56"/>
      <c r="C36" s="56"/>
      <c r="D36" s="56"/>
      <c r="E36" s="56"/>
      <c r="F36" s="56"/>
      <c r="G36" s="56"/>
    </row>
    <row r="37" spans="1:7" ht="20.399999999999999" x14ac:dyDescent="0.3">
      <c r="A37" s="38" t="s">
        <v>8</v>
      </c>
      <c r="B37" s="56"/>
      <c r="C37" s="56"/>
      <c r="D37" s="56"/>
      <c r="E37" s="56"/>
      <c r="F37" s="56"/>
      <c r="G37" s="56"/>
    </row>
    <row r="38" spans="1:7" s="33" customFormat="1" ht="29.25" customHeight="1" x14ac:dyDescent="0.3">
      <c r="A38" s="38" t="s">
        <v>9</v>
      </c>
      <c r="B38" s="56"/>
      <c r="C38" s="56"/>
      <c r="D38" s="56"/>
      <c r="E38" s="56"/>
      <c r="F38" s="56"/>
      <c r="G38" s="56"/>
    </row>
    <row r="39" spans="1:7" ht="30" customHeight="1" x14ac:dyDescent="0.3">
      <c r="A39" s="43" t="s">
        <v>21</v>
      </c>
      <c r="B39" s="43"/>
      <c r="C39" s="43"/>
      <c r="D39" s="44" t="str">
        <f>IF(Calculos!I62&gt;0,Calculos!K62,"-")</f>
        <v>-</v>
      </c>
      <c r="E39" s="45"/>
      <c r="F39" s="45"/>
      <c r="G39" s="45"/>
    </row>
    <row r="40" spans="1:7" x14ac:dyDescent="0.3">
      <c r="A40" s="35" t="s">
        <v>16</v>
      </c>
    </row>
    <row r="41" spans="1:7" x14ac:dyDescent="0.3">
      <c r="A41" s="35" t="s">
        <v>20</v>
      </c>
    </row>
    <row r="43" spans="1:7" ht="15" customHeight="1" x14ac:dyDescent="0.3">
      <c r="A43" s="42" t="s">
        <v>59</v>
      </c>
      <c r="B43" s="42"/>
      <c r="C43" s="42"/>
      <c r="D43" s="42"/>
      <c r="E43" s="42"/>
      <c r="F43" s="42"/>
      <c r="G43" s="42"/>
    </row>
    <row r="44" spans="1:7" ht="15" customHeight="1" x14ac:dyDescent="0.3">
      <c r="A44" s="36" t="s">
        <v>10</v>
      </c>
      <c r="B44" s="3">
        <v>43678</v>
      </c>
      <c r="C44" s="36" t="s">
        <v>11</v>
      </c>
      <c r="D44" s="3">
        <v>44561</v>
      </c>
      <c r="E44" s="42" t="s">
        <v>14</v>
      </c>
      <c r="F44" s="46"/>
      <c r="G44" s="1">
        <f>SUM(B50:G50)</f>
        <v>11817113</v>
      </c>
    </row>
    <row r="45" spans="1:7" ht="15" customHeight="1" x14ac:dyDescent="0.3">
      <c r="A45" s="42" t="s">
        <v>12</v>
      </c>
      <c r="B45" s="42"/>
      <c r="C45" s="42"/>
      <c r="D45" s="42"/>
      <c r="E45" s="42"/>
      <c r="F45" s="42"/>
      <c r="G45" s="42"/>
    </row>
    <row r="46" spans="1:7" x14ac:dyDescent="0.3">
      <c r="A46" s="37" t="s">
        <v>17</v>
      </c>
      <c r="B46" s="36" t="s">
        <v>0</v>
      </c>
      <c r="C46" s="36" t="s">
        <v>1</v>
      </c>
      <c r="D46" s="36" t="s">
        <v>2</v>
      </c>
      <c r="E46" s="36" t="s">
        <v>3</v>
      </c>
      <c r="F46" s="36" t="s">
        <v>4</v>
      </c>
      <c r="G46" s="36" t="s">
        <v>5</v>
      </c>
    </row>
    <row r="47" spans="1:7" x14ac:dyDescent="0.3">
      <c r="A47" s="2" t="s">
        <v>18</v>
      </c>
      <c r="B47" s="2">
        <v>1246</v>
      </c>
      <c r="C47" s="2">
        <v>1246</v>
      </c>
      <c r="D47" s="2">
        <v>1246</v>
      </c>
      <c r="E47" s="2">
        <v>1246</v>
      </c>
      <c r="F47" s="2">
        <v>1246</v>
      </c>
      <c r="G47" s="2">
        <v>1754</v>
      </c>
    </row>
    <row r="48" spans="1:7" ht="15" customHeight="1" x14ac:dyDescent="0.3">
      <c r="A48" s="42" t="s">
        <v>13</v>
      </c>
      <c r="B48" s="42"/>
      <c r="C48" s="42"/>
      <c r="D48" s="42"/>
      <c r="E48" s="42"/>
      <c r="F48" s="42"/>
      <c r="G48" s="42"/>
    </row>
    <row r="49" spans="1:7" x14ac:dyDescent="0.3">
      <c r="A49" s="37" t="s">
        <v>17</v>
      </c>
      <c r="B49" s="36" t="s">
        <v>0</v>
      </c>
      <c r="C49" s="36" t="s">
        <v>1</v>
      </c>
      <c r="D49" s="36" t="s">
        <v>2</v>
      </c>
      <c r="E49" s="36" t="s">
        <v>3</v>
      </c>
      <c r="F49" s="36" t="s">
        <v>4</v>
      </c>
      <c r="G49" s="36" t="s">
        <v>5</v>
      </c>
    </row>
    <row r="50" spans="1:7" x14ac:dyDescent="0.3">
      <c r="A50" s="2" t="s">
        <v>19</v>
      </c>
      <c r="B50" s="2">
        <v>899173</v>
      </c>
      <c r="C50" s="2">
        <v>1177267</v>
      </c>
      <c r="D50" s="2">
        <v>807089</v>
      </c>
      <c r="E50" s="2">
        <v>1313844</v>
      </c>
      <c r="F50" s="2">
        <v>1721466</v>
      </c>
      <c r="G50" s="2">
        <v>5898274</v>
      </c>
    </row>
    <row r="51" spans="1:7" ht="15" customHeight="1" x14ac:dyDescent="0.3">
      <c r="A51" s="42" t="s">
        <v>15</v>
      </c>
      <c r="B51" s="42"/>
      <c r="C51" s="42"/>
      <c r="D51" s="42"/>
      <c r="E51" s="42"/>
      <c r="F51" s="42"/>
      <c r="G51" s="42"/>
    </row>
    <row r="52" spans="1:7" x14ac:dyDescent="0.3">
      <c r="A52" s="37" t="s">
        <v>17</v>
      </c>
      <c r="B52" s="36" t="s">
        <v>0</v>
      </c>
      <c r="C52" s="36" t="s">
        <v>1</v>
      </c>
      <c r="D52" s="36" t="s">
        <v>2</v>
      </c>
      <c r="E52" s="36" t="s">
        <v>3</v>
      </c>
      <c r="F52" s="36" t="s">
        <v>4</v>
      </c>
      <c r="G52" s="36" t="s">
        <v>5</v>
      </c>
    </row>
    <row r="53" spans="1:7" ht="20.399999999999999" x14ac:dyDescent="0.3">
      <c r="A53" s="38" t="s">
        <v>6</v>
      </c>
      <c r="B53" s="56"/>
      <c r="C53" s="56"/>
      <c r="D53" s="56"/>
      <c r="E53" s="56"/>
      <c r="F53" s="56"/>
      <c r="G53" s="56"/>
    </row>
    <row r="54" spans="1:7" s="33" customFormat="1" ht="29.25" customHeight="1" x14ac:dyDescent="0.3">
      <c r="A54" s="38" t="s">
        <v>7</v>
      </c>
      <c r="B54" s="56"/>
      <c r="C54" s="56"/>
      <c r="D54" s="56"/>
      <c r="E54" s="56"/>
      <c r="F54" s="56"/>
      <c r="G54" s="56"/>
    </row>
    <row r="55" spans="1:7" ht="20.399999999999999" x14ac:dyDescent="0.3">
      <c r="A55" s="38" t="s">
        <v>8</v>
      </c>
      <c r="B55" s="56"/>
      <c r="C55" s="56"/>
      <c r="D55" s="56"/>
      <c r="E55" s="56"/>
      <c r="F55" s="56"/>
      <c r="G55" s="56"/>
    </row>
    <row r="56" spans="1:7" s="33" customFormat="1" ht="29.25" customHeight="1" x14ac:dyDescent="0.3">
      <c r="A56" s="38" t="s">
        <v>9</v>
      </c>
      <c r="B56" s="56"/>
      <c r="C56" s="56"/>
      <c r="D56" s="56"/>
      <c r="E56" s="56"/>
      <c r="F56" s="56"/>
      <c r="G56" s="56"/>
    </row>
    <row r="57" spans="1:7" ht="29.25" customHeight="1" x14ac:dyDescent="0.3">
      <c r="A57" s="43" t="s">
        <v>21</v>
      </c>
      <c r="B57" s="43"/>
      <c r="C57" s="43"/>
      <c r="D57" s="44" t="str">
        <f>IF(Calculos!I97&gt;0,Calculos!K97,"-")</f>
        <v>-</v>
      </c>
      <c r="E57" s="45"/>
      <c r="F57" s="45"/>
      <c r="G57" s="45"/>
    </row>
    <row r="58" spans="1:7" x14ac:dyDescent="0.3">
      <c r="A58" s="35" t="s">
        <v>16</v>
      </c>
    </row>
    <row r="59" spans="1:7" x14ac:dyDescent="0.3">
      <c r="A59" s="35" t="s">
        <v>20</v>
      </c>
    </row>
    <row r="61" spans="1:7" ht="30.75" customHeight="1" x14ac:dyDescent="0.3">
      <c r="A61" s="43" t="s">
        <v>63</v>
      </c>
      <c r="B61" s="43"/>
      <c r="C61" s="43"/>
      <c r="D61" s="44" t="e">
        <f>D57+D39+D21</f>
        <v>#VALUE!</v>
      </c>
      <c r="E61" s="45"/>
      <c r="F61" s="45"/>
      <c r="G61" s="45"/>
    </row>
    <row r="62" spans="1:7" x14ac:dyDescent="0.3">
      <c r="A62" s="39"/>
      <c r="B62" s="39"/>
      <c r="C62" s="39"/>
    </row>
    <row r="63" spans="1:7" x14ac:dyDescent="0.3">
      <c r="D63" s="57" t="s">
        <v>65</v>
      </c>
      <c r="E63" s="57"/>
      <c r="F63" s="57"/>
      <c r="G63" s="57"/>
    </row>
    <row r="64" spans="1:7" x14ac:dyDescent="0.3">
      <c r="D64" s="57"/>
      <c r="E64" s="57"/>
      <c r="F64" s="57"/>
      <c r="G64" s="57"/>
    </row>
  </sheetData>
  <sheetProtection password="DE6B" sheet="1" objects="1" scenarios="1"/>
  <mergeCells count="24">
    <mergeCell ref="A61:C61"/>
    <mergeCell ref="D61:G61"/>
    <mergeCell ref="A5:G5"/>
    <mergeCell ref="A43:G43"/>
    <mergeCell ref="E44:F44"/>
    <mergeCell ref="A45:G45"/>
    <mergeCell ref="A48:G48"/>
    <mergeCell ref="A51:G51"/>
    <mergeCell ref="A57:C57"/>
    <mergeCell ref="D57:G57"/>
    <mergeCell ref="A25:G25"/>
    <mergeCell ref="E26:F26"/>
    <mergeCell ref="A27:G27"/>
    <mergeCell ref="A30:G30"/>
    <mergeCell ref="A33:G33"/>
    <mergeCell ref="A39:C39"/>
    <mergeCell ref="D39:G39"/>
    <mergeCell ref="A7:G7"/>
    <mergeCell ref="A21:C21"/>
    <mergeCell ref="D21:G21"/>
    <mergeCell ref="A9:G9"/>
    <mergeCell ref="A12:G12"/>
    <mergeCell ref="E8:F8"/>
    <mergeCell ref="A15:G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59"/>
  <sheetViews>
    <sheetView workbookViewId="0">
      <selection activeCell="L14" sqref="L14"/>
    </sheetView>
  </sheetViews>
  <sheetFormatPr baseColWidth="10" defaultRowHeight="14.4" x14ac:dyDescent="0.3"/>
  <cols>
    <col min="10" max="10" width="12.5546875" customWidth="1"/>
  </cols>
  <sheetData>
    <row r="3" spans="2:10" x14ac:dyDescent="0.3">
      <c r="B3" s="14" t="s">
        <v>40</v>
      </c>
      <c r="C3" s="15"/>
      <c r="D3" s="15"/>
      <c r="E3" s="16" t="s">
        <v>47</v>
      </c>
      <c r="G3" s="15"/>
      <c r="H3" s="15"/>
      <c r="I3" s="15"/>
      <c r="J3" s="15"/>
    </row>
    <row r="4" spans="2:10" ht="15" x14ac:dyDescent="0.25">
      <c r="B4" s="15"/>
      <c r="C4" s="17" t="s">
        <v>0</v>
      </c>
      <c r="D4" s="17" t="s">
        <v>1</v>
      </c>
      <c r="E4" s="17" t="s">
        <v>2</v>
      </c>
      <c r="F4" s="17" t="s">
        <v>3</v>
      </c>
      <c r="G4" s="17" t="s">
        <v>4</v>
      </c>
      <c r="H4" s="17" t="s">
        <v>5</v>
      </c>
      <c r="I4" s="17" t="s">
        <v>41</v>
      </c>
      <c r="J4" s="17" t="s">
        <v>42</v>
      </c>
    </row>
    <row r="5" spans="2:10" x14ac:dyDescent="0.3">
      <c r="B5" s="18" t="s">
        <v>43</v>
      </c>
      <c r="C5" s="19">
        <v>22.158348</v>
      </c>
      <c r="D5" s="19">
        <v>11.088763</v>
      </c>
      <c r="E5" s="19">
        <v>8.1151339999999994</v>
      </c>
      <c r="F5" s="19">
        <v>8.1151339999999994</v>
      </c>
      <c r="G5" s="19">
        <v>8.1151339999999994</v>
      </c>
      <c r="H5" s="19">
        <v>3.7026490000000001</v>
      </c>
      <c r="I5" s="18" t="s">
        <v>44</v>
      </c>
      <c r="J5" s="18" t="s">
        <v>45</v>
      </c>
    </row>
    <row r="6" spans="2:10" x14ac:dyDescent="0.3">
      <c r="B6" s="18" t="s">
        <v>46</v>
      </c>
      <c r="C6" s="19">
        <v>39.139426999999998</v>
      </c>
      <c r="D6" s="19">
        <v>19.586653999999999</v>
      </c>
      <c r="E6" s="19">
        <v>14.334178</v>
      </c>
      <c r="F6" s="19">
        <v>14.334178</v>
      </c>
      <c r="G6" s="19">
        <v>14.334178</v>
      </c>
      <c r="H6" s="19">
        <v>6.5401769999999999</v>
      </c>
      <c r="I6" s="18" t="s">
        <v>44</v>
      </c>
      <c r="J6" s="18" t="s">
        <v>45</v>
      </c>
    </row>
    <row r="8" spans="2:10" x14ac:dyDescent="0.3">
      <c r="B8" s="49" t="s">
        <v>22</v>
      </c>
      <c r="C8" s="50"/>
      <c r="D8" s="50"/>
      <c r="E8" s="50"/>
      <c r="F8" s="51"/>
      <c r="G8" s="51"/>
      <c r="H8" s="52"/>
      <c r="I8" s="24" t="s">
        <v>38</v>
      </c>
    </row>
    <row r="9" spans="2:10" ht="15" x14ac:dyDescent="0.25">
      <c r="B9" s="5" t="s">
        <v>23</v>
      </c>
      <c r="C9" s="5" t="s">
        <v>0</v>
      </c>
      <c r="D9" s="5" t="s">
        <v>1</v>
      </c>
      <c r="E9" s="5" t="s">
        <v>2</v>
      </c>
      <c r="F9" s="5" t="s">
        <v>3</v>
      </c>
      <c r="G9" s="5" t="s">
        <v>4</v>
      </c>
      <c r="H9" s="5" t="s">
        <v>5</v>
      </c>
      <c r="I9" s="25"/>
    </row>
    <row r="10" spans="2:10" ht="15" x14ac:dyDescent="0.25">
      <c r="B10" s="11">
        <v>43678</v>
      </c>
      <c r="C10" s="40"/>
      <c r="D10" s="40"/>
      <c r="E10" s="40"/>
      <c r="F10" s="40"/>
      <c r="G10" s="40"/>
      <c r="H10" s="40">
        <v>52.151999999999994</v>
      </c>
      <c r="I10" s="41">
        <v>0.4</v>
      </c>
    </row>
    <row r="11" spans="2:10" ht="15" x14ac:dyDescent="0.25">
      <c r="B11" s="11">
        <v>43709</v>
      </c>
      <c r="C11" s="40"/>
      <c r="D11" s="40"/>
      <c r="E11" s="40">
        <v>57.81170437538001</v>
      </c>
      <c r="F11" s="40">
        <v>57.646034246386961</v>
      </c>
      <c r="G11" s="40"/>
      <c r="H11" s="40">
        <v>52.751665476287208</v>
      </c>
      <c r="I11" s="41">
        <v>0.4</v>
      </c>
    </row>
    <row r="12" spans="2:10" ht="15" x14ac:dyDescent="0.25">
      <c r="B12" s="11">
        <v>43739</v>
      </c>
      <c r="C12" s="40"/>
      <c r="D12" s="40"/>
      <c r="E12" s="40"/>
      <c r="F12" s="40"/>
      <c r="G12" s="40">
        <v>65.085607038942513</v>
      </c>
      <c r="H12" s="40">
        <v>54.578615272882971</v>
      </c>
      <c r="I12" s="41">
        <v>0.4</v>
      </c>
    </row>
    <row r="13" spans="2:10" ht="15" x14ac:dyDescent="0.25">
      <c r="B13" s="11">
        <v>43770</v>
      </c>
      <c r="C13" s="40"/>
      <c r="D13" s="40"/>
      <c r="E13" s="40">
        <v>65.795087016759254</v>
      </c>
      <c r="F13" s="40">
        <v>63.161989697933677</v>
      </c>
      <c r="G13" s="40"/>
      <c r="H13" s="40">
        <v>55.034220273922884</v>
      </c>
      <c r="I13" s="41">
        <v>0.4</v>
      </c>
    </row>
    <row r="14" spans="2:10" ht="15" x14ac:dyDescent="0.25">
      <c r="B14" s="11">
        <v>43800</v>
      </c>
      <c r="C14" s="40">
        <v>65.077129258026133</v>
      </c>
      <c r="D14" s="40">
        <v>63.445177711663078</v>
      </c>
      <c r="E14" s="40"/>
      <c r="F14" s="40"/>
      <c r="G14" s="40"/>
      <c r="H14" s="40">
        <v>56.498236477916137</v>
      </c>
      <c r="I14" s="41">
        <v>0.4</v>
      </c>
    </row>
    <row r="15" spans="2:10" ht="15" x14ac:dyDescent="0.25">
      <c r="B15" s="11">
        <v>43831</v>
      </c>
      <c r="C15" s="40">
        <v>68.609524169043553</v>
      </c>
      <c r="D15" s="40">
        <v>65.521966436825664</v>
      </c>
      <c r="E15" s="40"/>
      <c r="F15" s="40"/>
      <c r="G15" s="40"/>
      <c r="H15" s="40">
        <v>50.128836208124021</v>
      </c>
      <c r="I15" s="41">
        <v>0.4</v>
      </c>
    </row>
    <row r="16" spans="2:10" ht="15" x14ac:dyDescent="0.25">
      <c r="B16" s="11">
        <v>43862</v>
      </c>
      <c r="C16" s="40">
        <v>61.846909090494982</v>
      </c>
      <c r="D16" s="40">
        <v>58.863192814608595</v>
      </c>
      <c r="E16" s="40"/>
      <c r="F16" s="40"/>
      <c r="G16" s="40"/>
      <c r="H16" s="40">
        <v>51.436830529030964</v>
      </c>
      <c r="I16" s="41">
        <v>0.4</v>
      </c>
    </row>
    <row r="17" spans="2:9" ht="15" x14ac:dyDescent="0.25">
      <c r="B17" s="11">
        <v>43891</v>
      </c>
      <c r="C17" s="40"/>
      <c r="D17" s="40"/>
      <c r="E17" s="40">
        <v>61.750613775510203</v>
      </c>
      <c r="F17" s="40">
        <v>63.100646020408206</v>
      </c>
      <c r="G17" s="40"/>
      <c r="H17" s="40">
        <v>45.97667789550605</v>
      </c>
      <c r="I17" s="41">
        <v>0.4</v>
      </c>
    </row>
    <row r="18" spans="2:9" ht="15" x14ac:dyDescent="0.25">
      <c r="B18" s="11">
        <v>43922</v>
      </c>
      <c r="C18" s="40"/>
      <c r="D18" s="40"/>
      <c r="E18" s="40"/>
      <c r="F18" s="40"/>
      <c r="G18" s="40">
        <v>53.235967148074423</v>
      </c>
      <c r="H18" s="40">
        <v>43.257266460628102</v>
      </c>
      <c r="I18" s="41">
        <v>0.4</v>
      </c>
    </row>
    <row r="19" spans="2:9" ht="15" x14ac:dyDescent="0.25">
      <c r="B19" s="11">
        <v>43952</v>
      </c>
      <c r="C19" s="40"/>
      <c r="D19" s="40"/>
      <c r="E19" s="40"/>
      <c r="F19" s="40"/>
      <c r="G19" s="40">
        <v>51.947622086050806</v>
      </c>
      <c r="H19" s="40">
        <v>45.911806324226717</v>
      </c>
      <c r="I19" s="41">
        <v>0.4</v>
      </c>
    </row>
    <row r="20" spans="2:9" ht="15" x14ac:dyDescent="0.25">
      <c r="B20" s="11">
        <v>43983</v>
      </c>
      <c r="C20" s="40">
        <v>53.603391688761555</v>
      </c>
      <c r="D20" s="40">
        <v>52.967148041395852</v>
      </c>
      <c r="E20" s="40">
        <v>53.619417356078749</v>
      </c>
      <c r="F20" s="40">
        <v>51.7817023095823</v>
      </c>
      <c r="G20" s="40"/>
      <c r="H20" s="40">
        <v>48.875544517440645</v>
      </c>
      <c r="I20" s="41">
        <v>0.4</v>
      </c>
    </row>
    <row r="21" spans="2:9" ht="15" x14ac:dyDescent="0.25">
      <c r="B21" s="11">
        <v>44013</v>
      </c>
      <c r="C21" s="40">
        <v>56.781901594728772</v>
      </c>
      <c r="D21" s="40">
        <v>55.979371056333342</v>
      </c>
      <c r="E21" s="40"/>
      <c r="F21" s="40"/>
      <c r="G21" s="40"/>
      <c r="H21" s="40">
        <v>51.959251918212303</v>
      </c>
      <c r="I21" s="41">
        <v>0.4</v>
      </c>
    </row>
    <row r="22" spans="2:9" ht="15" x14ac:dyDescent="0.25">
      <c r="B22" s="11">
        <v>44044</v>
      </c>
      <c r="C22" s="40"/>
      <c r="D22" s="40"/>
      <c r="E22" s="40"/>
      <c r="F22" s="40"/>
      <c r="G22" s="40"/>
      <c r="H22" s="40">
        <v>54.027999999999999</v>
      </c>
      <c r="I22" s="41">
        <v>0.4</v>
      </c>
    </row>
    <row r="23" spans="2:9" ht="15" x14ac:dyDescent="0.25">
      <c r="B23" s="11">
        <v>44075</v>
      </c>
      <c r="C23" s="40"/>
      <c r="D23" s="40"/>
      <c r="E23" s="40">
        <v>57.8706188321407</v>
      </c>
      <c r="F23" s="40">
        <v>57.704779872877786</v>
      </c>
      <c r="G23" s="40"/>
      <c r="H23" s="40">
        <v>52.805423374421075</v>
      </c>
      <c r="I23" s="41">
        <v>0.4</v>
      </c>
    </row>
    <row r="24" spans="2:9" ht="15" x14ac:dyDescent="0.25">
      <c r="B24" s="11">
        <v>44105</v>
      </c>
      <c r="C24" s="40"/>
      <c r="D24" s="40"/>
      <c r="E24" s="40"/>
      <c r="F24" s="40"/>
      <c r="G24" s="40">
        <v>62.155575496515254</v>
      </c>
      <c r="H24" s="40">
        <v>52.121588726355313</v>
      </c>
      <c r="I24" s="41">
        <v>0.4</v>
      </c>
    </row>
    <row r="25" spans="2:9" ht="15" x14ac:dyDescent="0.25">
      <c r="B25" s="11">
        <v>44136</v>
      </c>
      <c r="C25" s="40"/>
      <c r="D25" s="40"/>
      <c r="E25" s="40">
        <v>62.819806800525598</v>
      </c>
      <c r="F25" s="40">
        <v>60.305779198229523</v>
      </c>
      <c r="G25" s="40"/>
      <c r="H25" s="40">
        <v>52.545550766499936</v>
      </c>
      <c r="I25" s="41">
        <v>0.4</v>
      </c>
    </row>
    <row r="26" spans="2:9" ht="15" x14ac:dyDescent="0.25">
      <c r="B26" s="11">
        <v>44166</v>
      </c>
      <c r="C26" s="40">
        <v>62.14921977877875</v>
      </c>
      <c r="D26" s="40">
        <v>60.590691975238208</v>
      </c>
      <c r="E26" s="40"/>
      <c r="F26" s="40"/>
      <c r="G26" s="40"/>
      <c r="H26" s="40">
        <v>53.956303174611293</v>
      </c>
      <c r="I26" s="41">
        <v>0.4</v>
      </c>
    </row>
    <row r="27" spans="2:9" ht="15" x14ac:dyDescent="0.25">
      <c r="B27" s="11">
        <v>44197</v>
      </c>
      <c r="C27" s="40">
        <v>65.154153667460747</v>
      </c>
      <c r="D27" s="40">
        <v>62.222094111903473</v>
      </c>
      <c r="E27" s="40"/>
      <c r="F27" s="40"/>
      <c r="G27" s="40"/>
      <c r="H27" s="40">
        <v>47.604205641011269</v>
      </c>
      <c r="I27" s="41">
        <v>0.4</v>
      </c>
    </row>
    <row r="28" spans="2:9" ht="15" x14ac:dyDescent="0.25">
      <c r="B28" s="11">
        <v>44228</v>
      </c>
      <c r="C28" s="40">
        <v>58.594447597410358</v>
      </c>
      <c r="D28" s="40">
        <v>55.767641706154684</v>
      </c>
      <c r="E28" s="40"/>
      <c r="F28" s="40"/>
      <c r="G28" s="40"/>
      <c r="H28" s="40">
        <v>48.731823713294972</v>
      </c>
      <c r="I28" s="41">
        <v>0.4</v>
      </c>
    </row>
    <row r="29" spans="2:9" ht="15" x14ac:dyDescent="0.25">
      <c r="B29" s="11">
        <v>44256</v>
      </c>
      <c r="C29" s="40"/>
      <c r="D29" s="40"/>
      <c r="E29" s="40">
        <v>58.403314797049632</v>
      </c>
      <c r="F29" s="40">
        <v>59.680166205710705</v>
      </c>
      <c r="G29" s="40"/>
      <c r="H29" s="40">
        <v>43.484432433588509</v>
      </c>
      <c r="I29" s="41">
        <v>0.4</v>
      </c>
    </row>
    <row r="30" spans="2:9" x14ac:dyDescent="0.3">
      <c r="B30" s="11">
        <v>44287</v>
      </c>
      <c r="C30" s="40"/>
      <c r="D30" s="40"/>
      <c r="E30" s="40"/>
      <c r="F30" s="40"/>
      <c r="G30" s="40">
        <v>50.257067662682658</v>
      </c>
      <c r="H30" s="40">
        <v>40.836740344504364</v>
      </c>
      <c r="I30" s="41">
        <v>0.4</v>
      </c>
    </row>
    <row r="31" spans="2:9" x14ac:dyDescent="0.3">
      <c r="B31" s="11">
        <v>44317</v>
      </c>
      <c r="C31" s="40"/>
      <c r="D31" s="40"/>
      <c r="E31" s="40"/>
      <c r="F31" s="40"/>
      <c r="G31" s="40">
        <v>49.092022804244209</v>
      </c>
      <c r="H31" s="40">
        <v>43.388000307683171</v>
      </c>
      <c r="I31" s="41">
        <v>0.4</v>
      </c>
    </row>
    <row r="32" spans="2:9" x14ac:dyDescent="0.3">
      <c r="B32" s="11">
        <v>44348</v>
      </c>
      <c r="C32" s="40">
        <v>50.770794346561765</v>
      </c>
      <c r="D32" s="40">
        <v>50.168172117687334</v>
      </c>
      <c r="E32" s="40">
        <v>50.785973159580756</v>
      </c>
      <c r="F32" s="40">
        <v>49.045369631449624</v>
      </c>
      <c r="G32" s="40"/>
      <c r="H32" s="40">
        <v>46.292783741732187</v>
      </c>
      <c r="I32" s="41">
        <v>0.4</v>
      </c>
    </row>
    <row r="33" spans="2:9" x14ac:dyDescent="0.3">
      <c r="B33" s="11">
        <v>44378</v>
      </c>
      <c r="C33" s="40">
        <v>53.965341100076358</v>
      </c>
      <c r="D33" s="40">
        <v>53.202618594640619</v>
      </c>
      <c r="E33" s="40"/>
      <c r="F33" s="40"/>
      <c r="G33" s="40"/>
      <c r="H33" s="40">
        <v>49.381909980475669</v>
      </c>
      <c r="I33" s="41">
        <v>0.4</v>
      </c>
    </row>
    <row r="34" spans="2:9" x14ac:dyDescent="0.3">
      <c r="B34" s="11">
        <v>44409</v>
      </c>
      <c r="C34" s="40"/>
      <c r="D34" s="40"/>
      <c r="E34" s="40"/>
      <c r="F34" s="40"/>
      <c r="G34" s="40"/>
      <c r="H34" s="40">
        <v>51.346999999999994</v>
      </c>
      <c r="I34" s="41">
        <v>0.4</v>
      </c>
    </row>
    <row r="35" spans="2:9" x14ac:dyDescent="0.3">
      <c r="B35" s="11">
        <v>44440</v>
      </c>
      <c r="C35" s="40"/>
      <c r="D35" s="40"/>
      <c r="E35" s="40">
        <v>55.05008921472335</v>
      </c>
      <c r="F35" s="40">
        <v>54.892333004630267</v>
      </c>
      <c r="G35" s="40"/>
      <c r="H35" s="40">
        <v>50.231764001262661</v>
      </c>
      <c r="I35" s="41">
        <v>0.4</v>
      </c>
    </row>
    <row r="36" spans="2:9" x14ac:dyDescent="0.3">
      <c r="B36" s="11">
        <v>44470</v>
      </c>
      <c r="C36" s="40"/>
      <c r="D36" s="40"/>
      <c r="E36" s="40"/>
      <c r="F36" s="40"/>
      <c r="G36" s="40">
        <v>59.225543954087989</v>
      </c>
      <c r="H36" s="40">
        <v>49.664562179827648</v>
      </c>
      <c r="I36" s="41">
        <v>0.4</v>
      </c>
    </row>
    <row r="37" spans="2:9" x14ac:dyDescent="0.3">
      <c r="B37" s="11">
        <v>44501</v>
      </c>
      <c r="C37" s="40"/>
      <c r="D37" s="40"/>
      <c r="E37" s="40">
        <v>59.844526584291941</v>
      </c>
      <c r="F37" s="40">
        <v>57.449568698525368</v>
      </c>
      <c r="G37" s="40"/>
      <c r="H37" s="40">
        <v>50.056881259076995</v>
      </c>
      <c r="I37" s="41">
        <v>0.4</v>
      </c>
    </row>
    <row r="38" spans="2:9" x14ac:dyDescent="0.3">
      <c r="B38" s="11">
        <v>44531</v>
      </c>
      <c r="C38" s="40">
        <v>59.221310299531375</v>
      </c>
      <c r="D38" s="40">
        <v>57.736206238813345</v>
      </c>
      <c r="E38" s="40"/>
      <c r="F38" s="40"/>
      <c r="G38" s="40"/>
      <c r="H38" s="40">
        <v>51.414369871306448</v>
      </c>
      <c r="I38" s="41">
        <v>0.4</v>
      </c>
    </row>
    <row r="39" spans="2:9" x14ac:dyDescent="0.3">
      <c r="B39" s="4"/>
      <c r="C39" s="4"/>
      <c r="D39" s="4"/>
      <c r="E39" s="4"/>
      <c r="F39" s="4"/>
      <c r="G39" s="4"/>
      <c r="H39" s="4"/>
      <c r="I39" s="4"/>
    </row>
    <row r="40" spans="2:9" ht="41.4" x14ac:dyDescent="0.3">
      <c r="B40" s="12" t="s">
        <v>48</v>
      </c>
      <c r="C40" s="12" t="s">
        <v>49</v>
      </c>
      <c r="D40" s="12" t="s">
        <v>24</v>
      </c>
      <c r="E40" s="11" t="s">
        <v>39</v>
      </c>
      <c r="G40" s="4"/>
      <c r="H40" s="4"/>
      <c r="I40" s="4"/>
    </row>
    <row r="41" spans="2:9" x14ac:dyDescent="0.3">
      <c r="B41" s="11">
        <v>43678</v>
      </c>
      <c r="C41" s="11" t="s">
        <v>50</v>
      </c>
      <c r="D41" s="40">
        <v>52.35</v>
      </c>
      <c r="E41" s="41">
        <v>0.6</v>
      </c>
      <c r="G41" s="4"/>
      <c r="H41" s="4"/>
      <c r="I41" s="4"/>
    </row>
    <row r="42" spans="2:9" x14ac:dyDescent="0.3">
      <c r="B42" s="11">
        <v>43709</v>
      </c>
      <c r="C42" s="23" t="s">
        <v>51</v>
      </c>
      <c r="D42" s="40">
        <v>54.95</v>
      </c>
      <c r="E42" s="41">
        <v>0.6</v>
      </c>
      <c r="G42" s="4"/>
      <c r="H42" s="4"/>
      <c r="I42" s="4"/>
    </row>
    <row r="43" spans="2:9" x14ac:dyDescent="0.3">
      <c r="B43" s="11">
        <v>43739</v>
      </c>
      <c r="C43" s="20" t="s">
        <v>26</v>
      </c>
      <c r="D43" s="40">
        <v>61.1</v>
      </c>
      <c r="E43" s="41">
        <v>0.6</v>
      </c>
      <c r="G43" s="4"/>
      <c r="H43" s="4"/>
      <c r="I43" s="4"/>
    </row>
    <row r="44" spans="2:9" x14ac:dyDescent="0.3">
      <c r="B44" s="11">
        <v>43770</v>
      </c>
      <c r="C44" s="21"/>
      <c r="D44" s="40">
        <v>61.1</v>
      </c>
      <c r="E44" s="41">
        <v>0.6</v>
      </c>
      <c r="G44" s="4"/>
      <c r="H44" s="4"/>
      <c r="I44" s="4"/>
    </row>
    <row r="45" spans="2:9" x14ac:dyDescent="0.3">
      <c r="B45" s="11">
        <v>43800</v>
      </c>
      <c r="C45" s="22"/>
      <c r="D45" s="40">
        <v>61.1</v>
      </c>
      <c r="E45" s="41">
        <v>0.6</v>
      </c>
      <c r="G45" s="4"/>
      <c r="H45" s="4"/>
      <c r="I45" s="4"/>
    </row>
    <row r="46" spans="2:9" x14ac:dyDescent="0.3">
      <c r="B46" s="11">
        <v>43831</v>
      </c>
      <c r="C46" s="20" t="s">
        <v>27</v>
      </c>
      <c r="D46" s="40">
        <v>59.52</v>
      </c>
      <c r="E46" s="41">
        <v>0.6</v>
      </c>
      <c r="G46" s="4"/>
      <c r="H46" s="4"/>
      <c r="I46" s="4"/>
    </row>
    <row r="47" spans="2:9" x14ac:dyDescent="0.3">
      <c r="B47" s="11">
        <v>43862</v>
      </c>
      <c r="C47" s="21"/>
      <c r="D47" s="40">
        <v>59.52</v>
      </c>
      <c r="E47" s="41">
        <v>0.6</v>
      </c>
      <c r="G47" s="4"/>
      <c r="H47" s="4"/>
      <c r="I47" s="4"/>
    </row>
    <row r="48" spans="2:9" x14ac:dyDescent="0.3">
      <c r="B48" s="11">
        <v>43891</v>
      </c>
      <c r="C48" s="22"/>
      <c r="D48" s="40">
        <v>59.52</v>
      </c>
      <c r="E48" s="41">
        <v>0.6</v>
      </c>
      <c r="G48" s="4"/>
      <c r="H48" s="4"/>
      <c r="I48" s="4"/>
    </row>
    <row r="49" spans="2:9" x14ac:dyDescent="0.3">
      <c r="B49" s="11">
        <v>43922</v>
      </c>
      <c r="C49" s="20" t="s">
        <v>28</v>
      </c>
      <c r="D49" s="40">
        <v>50.77</v>
      </c>
      <c r="E49" s="41">
        <v>0.6</v>
      </c>
      <c r="G49" s="4"/>
      <c r="H49" s="4"/>
      <c r="I49" s="4"/>
    </row>
    <row r="50" spans="2:9" x14ac:dyDescent="0.3">
      <c r="B50" s="11">
        <v>43952</v>
      </c>
      <c r="C50" s="21"/>
      <c r="D50" s="40">
        <v>50.77</v>
      </c>
      <c r="E50" s="41">
        <v>0.6</v>
      </c>
      <c r="G50" s="4"/>
      <c r="H50" s="4"/>
      <c r="I50" s="4"/>
    </row>
    <row r="51" spans="2:9" x14ac:dyDescent="0.3">
      <c r="B51" s="11">
        <v>43983</v>
      </c>
      <c r="C51" s="22"/>
      <c r="D51" s="40">
        <v>50.77</v>
      </c>
      <c r="E51" s="41">
        <v>0.6</v>
      </c>
      <c r="G51" s="4"/>
      <c r="H51" s="4"/>
      <c r="I51" s="4"/>
    </row>
    <row r="52" spans="2:9" x14ac:dyDescent="0.3">
      <c r="B52" s="11">
        <v>44013</v>
      </c>
      <c r="C52" s="20" t="s">
        <v>30</v>
      </c>
      <c r="D52" s="40">
        <v>55.03</v>
      </c>
      <c r="E52" s="41">
        <v>0.6</v>
      </c>
      <c r="G52" s="4"/>
      <c r="H52" s="4"/>
      <c r="I52" s="4"/>
    </row>
    <row r="53" spans="2:9" x14ac:dyDescent="0.3">
      <c r="B53" s="11">
        <v>44044</v>
      </c>
      <c r="C53" s="21"/>
      <c r="D53" s="40">
        <v>55.03</v>
      </c>
      <c r="E53" s="41">
        <v>0.6</v>
      </c>
      <c r="G53" s="4"/>
      <c r="H53" s="4"/>
      <c r="I53" s="4"/>
    </row>
    <row r="54" spans="2:9" x14ac:dyDescent="0.3">
      <c r="B54" s="11">
        <v>44075</v>
      </c>
      <c r="C54" s="22"/>
      <c r="D54" s="40">
        <v>55.03</v>
      </c>
      <c r="E54" s="41">
        <v>0.6</v>
      </c>
      <c r="G54" s="4"/>
      <c r="H54" s="4"/>
      <c r="I54" s="4"/>
    </row>
    <row r="55" spans="2:9" x14ac:dyDescent="0.3">
      <c r="B55" s="11">
        <v>44105</v>
      </c>
      <c r="C55" s="20" t="s">
        <v>31</v>
      </c>
      <c r="D55" s="40">
        <v>57.27</v>
      </c>
      <c r="E55" s="41">
        <v>0.6</v>
      </c>
      <c r="G55" s="4"/>
      <c r="H55" s="4"/>
      <c r="I55" s="4"/>
    </row>
    <row r="56" spans="2:9" x14ac:dyDescent="0.3">
      <c r="B56" s="11">
        <v>44136</v>
      </c>
      <c r="C56" s="21"/>
      <c r="D56" s="40">
        <v>57.27</v>
      </c>
      <c r="E56" s="41">
        <v>0.6</v>
      </c>
      <c r="G56" s="4"/>
      <c r="H56" s="4"/>
      <c r="I56" s="4"/>
    </row>
    <row r="57" spans="2:9" x14ac:dyDescent="0.3">
      <c r="B57" s="11">
        <v>44166</v>
      </c>
      <c r="C57" s="22"/>
      <c r="D57" s="40">
        <v>57.27</v>
      </c>
      <c r="E57" s="41">
        <v>0.6</v>
      </c>
      <c r="G57" s="4"/>
      <c r="H57" s="4"/>
      <c r="I57" s="4"/>
    </row>
    <row r="58" spans="2:9" x14ac:dyDescent="0.3">
      <c r="B58" s="11">
        <v>44197</v>
      </c>
      <c r="C58" s="20" t="s">
        <v>32</v>
      </c>
      <c r="D58" s="40">
        <v>55.35</v>
      </c>
      <c r="E58" s="41">
        <v>0.6</v>
      </c>
      <c r="G58" s="4"/>
      <c r="H58" s="4"/>
      <c r="I58" s="4"/>
    </row>
    <row r="59" spans="2:9" x14ac:dyDescent="0.3">
      <c r="B59" s="11">
        <v>44228</v>
      </c>
      <c r="C59" s="21"/>
      <c r="D59" s="40">
        <v>55.35</v>
      </c>
      <c r="E59" s="41">
        <v>0.6</v>
      </c>
      <c r="G59" s="4"/>
      <c r="H59" s="4"/>
      <c r="I59" s="4"/>
    </row>
    <row r="60" spans="2:9" x14ac:dyDescent="0.3">
      <c r="B60" s="11">
        <v>44256</v>
      </c>
      <c r="C60" s="22"/>
      <c r="D60" s="40">
        <v>55.35</v>
      </c>
      <c r="E60" s="41">
        <v>0.6</v>
      </c>
      <c r="G60" s="4"/>
      <c r="H60" s="4"/>
      <c r="I60" s="4"/>
    </row>
    <row r="61" spans="2:9" x14ac:dyDescent="0.3">
      <c r="B61" s="11">
        <v>44287</v>
      </c>
      <c r="C61" s="20" t="s">
        <v>29</v>
      </c>
      <c r="D61" s="40">
        <v>46.940000000000005</v>
      </c>
      <c r="E61" s="41">
        <v>0.6</v>
      </c>
      <c r="G61" s="4"/>
      <c r="H61" s="4"/>
      <c r="I61" s="4"/>
    </row>
    <row r="62" spans="2:9" x14ac:dyDescent="0.3">
      <c r="B62" s="11">
        <v>44317</v>
      </c>
      <c r="C62" s="21"/>
      <c r="D62" s="40">
        <v>46.940000000000005</v>
      </c>
      <c r="E62" s="41">
        <v>0.6</v>
      </c>
      <c r="G62" s="4"/>
      <c r="H62" s="4"/>
      <c r="I62" s="4"/>
    </row>
    <row r="63" spans="2:9" x14ac:dyDescent="0.3">
      <c r="B63" s="11">
        <v>44348</v>
      </c>
      <c r="C63" s="22"/>
      <c r="D63" s="40">
        <v>46.940000000000005</v>
      </c>
      <c r="E63" s="41">
        <v>0.6</v>
      </c>
      <c r="G63" s="4"/>
      <c r="H63" s="4"/>
      <c r="I63" s="4"/>
    </row>
    <row r="64" spans="2:9" x14ac:dyDescent="0.3">
      <c r="B64" s="11">
        <v>44378</v>
      </c>
      <c r="C64" s="20" t="s">
        <v>33</v>
      </c>
      <c r="D64" s="40">
        <v>51.2</v>
      </c>
      <c r="E64" s="41">
        <v>0.6</v>
      </c>
      <c r="G64" s="4"/>
      <c r="H64" s="4"/>
      <c r="I64" s="4"/>
    </row>
    <row r="65" spans="2:9" x14ac:dyDescent="0.3">
      <c r="B65" s="11">
        <v>44409</v>
      </c>
      <c r="C65" s="21"/>
      <c r="D65" s="40">
        <v>51.2</v>
      </c>
      <c r="E65" s="41">
        <v>0.6</v>
      </c>
      <c r="G65" s="4"/>
      <c r="H65" s="4"/>
      <c r="I65" s="4"/>
    </row>
    <row r="66" spans="2:9" x14ac:dyDescent="0.3">
      <c r="B66" s="11">
        <v>44440</v>
      </c>
      <c r="C66" s="22"/>
      <c r="D66" s="40">
        <v>51.2</v>
      </c>
      <c r="E66" s="41">
        <v>0.6</v>
      </c>
      <c r="G66" s="4"/>
      <c r="H66" s="4"/>
      <c r="I66" s="4"/>
    </row>
    <row r="67" spans="2:9" x14ac:dyDescent="0.3">
      <c r="B67" s="11">
        <v>44470</v>
      </c>
      <c r="C67" s="20" t="s">
        <v>34</v>
      </c>
      <c r="D67" s="40">
        <v>53.440000000000005</v>
      </c>
      <c r="E67" s="41">
        <v>0.6</v>
      </c>
      <c r="G67" s="4"/>
      <c r="H67" s="4"/>
      <c r="I67" s="4"/>
    </row>
    <row r="68" spans="2:9" x14ac:dyDescent="0.3">
      <c r="B68" s="11">
        <v>44501</v>
      </c>
      <c r="C68" s="21"/>
      <c r="D68" s="40">
        <v>53.440000000000005</v>
      </c>
      <c r="E68" s="41">
        <v>0.6</v>
      </c>
      <c r="G68" s="4"/>
      <c r="H68" s="4"/>
      <c r="I68" s="4"/>
    </row>
    <row r="69" spans="2:9" x14ac:dyDescent="0.3">
      <c r="B69" s="11">
        <v>44531</v>
      </c>
      <c r="C69" s="22"/>
      <c r="D69" s="40">
        <v>53.440000000000005</v>
      </c>
      <c r="E69" s="41">
        <v>0.6</v>
      </c>
      <c r="G69" s="4"/>
      <c r="H69" s="4"/>
      <c r="I69" s="4"/>
    </row>
    <row r="70" spans="2:9" x14ac:dyDescent="0.3">
      <c r="B70" s="4"/>
      <c r="C70" s="4"/>
      <c r="D70" s="4"/>
      <c r="E70" s="4"/>
      <c r="F70" s="4"/>
      <c r="G70" s="4"/>
      <c r="H70" s="4"/>
      <c r="I70" s="4"/>
    </row>
    <row r="71" spans="2:9" x14ac:dyDescent="0.3">
      <c r="B71" s="6" t="s">
        <v>35</v>
      </c>
      <c r="C71" s="4"/>
      <c r="D71" s="4"/>
      <c r="E71" s="4"/>
      <c r="F71" s="4"/>
      <c r="G71" s="4"/>
      <c r="H71" s="4"/>
      <c r="I71" s="4"/>
    </row>
    <row r="72" spans="2:9" x14ac:dyDescent="0.3">
      <c r="B72" s="4"/>
      <c r="C72" s="4"/>
      <c r="D72" s="4"/>
      <c r="E72" s="4"/>
      <c r="F72" s="4"/>
      <c r="G72" s="4"/>
      <c r="H72" s="4"/>
      <c r="I72" s="4"/>
    </row>
    <row r="73" spans="2:9" x14ac:dyDescent="0.3">
      <c r="B73" s="7"/>
      <c r="C73" s="5" t="s">
        <v>0</v>
      </c>
      <c r="D73" s="5" t="s">
        <v>1</v>
      </c>
      <c r="E73" s="5" t="s">
        <v>2</v>
      </c>
      <c r="F73" s="5" t="s">
        <v>3</v>
      </c>
      <c r="G73" s="5" t="s">
        <v>4</v>
      </c>
      <c r="H73" s="5" t="s">
        <v>5</v>
      </c>
      <c r="I73" s="5" t="s">
        <v>25</v>
      </c>
    </row>
    <row r="74" spans="2:9" x14ac:dyDescent="0.3">
      <c r="B74" s="11">
        <v>43831</v>
      </c>
      <c r="C74" s="8">
        <v>599240</v>
      </c>
      <c r="D74" s="8">
        <v>875790</v>
      </c>
      <c r="E74" s="8">
        <v>0</v>
      </c>
      <c r="F74" s="8">
        <v>0</v>
      </c>
      <c r="G74" s="8">
        <v>0</v>
      </c>
      <c r="H74" s="8">
        <v>1044590</v>
      </c>
      <c r="I74" s="9">
        <f>SUM(C74:H74)</f>
        <v>2519620</v>
      </c>
    </row>
    <row r="75" spans="2:9" x14ac:dyDescent="0.3">
      <c r="B75" s="11">
        <v>43862</v>
      </c>
      <c r="C75" s="8">
        <v>606920</v>
      </c>
      <c r="D75" s="8">
        <v>888620</v>
      </c>
      <c r="E75" s="8">
        <v>0</v>
      </c>
      <c r="F75" s="8">
        <v>0</v>
      </c>
      <c r="G75" s="8">
        <v>0</v>
      </c>
      <c r="H75" s="8">
        <v>1051900</v>
      </c>
      <c r="I75" s="9">
        <f t="shared" ref="I75:I85" si="0">SUM(C75:H75)</f>
        <v>2547440</v>
      </c>
    </row>
    <row r="76" spans="2:9" x14ac:dyDescent="0.3">
      <c r="B76" s="11">
        <v>43891</v>
      </c>
      <c r="C76" s="8">
        <v>0</v>
      </c>
      <c r="D76" s="8">
        <v>0</v>
      </c>
      <c r="E76" s="8">
        <v>414070</v>
      </c>
      <c r="F76" s="8">
        <v>720550</v>
      </c>
      <c r="G76" s="8">
        <v>0</v>
      </c>
      <c r="H76" s="8">
        <v>770440</v>
      </c>
      <c r="I76" s="9">
        <f t="shared" si="0"/>
        <v>1905060</v>
      </c>
    </row>
    <row r="77" spans="2:9" x14ac:dyDescent="0.3">
      <c r="B77" s="11">
        <v>43922</v>
      </c>
      <c r="C77" s="8">
        <v>0</v>
      </c>
      <c r="D77" s="8">
        <v>0</v>
      </c>
      <c r="E77" s="8">
        <v>0</v>
      </c>
      <c r="F77" s="8">
        <v>0</v>
      </c>
      <c r="G77" s="8">
        <v>974330</v>
      </c>
      <c r="H77" s="8">
        <v>772920</v>
      </c>
      <c r="I77" s="9">
        <f t="shared" si="0"/>
        <v>1747250</v>
      </c>
    </row>
    <row r="78" spans="2:9" x14ac:dyDescent="0.3">
      <c r="B78" s="11">
        <v>43952</v>
      </c>
      <c r="C78" s="8">
        <v>0</v>
      </c>
      <c r="D78" s="8">
        <v>0</v>
      </c>
      <c r="E78" s="8">
        <v>0</v>
      </c>
      <c r="F78" s="8">
        <v>0</v>
      </c>
      <c r="G78" s="8">
        <v>1247080</v>
      </c>
      <c r="H78" s="8">
        <v>733050</v>
      </c>
      <c r="I78" s="9">
        <f t="shared" si="0"/>
        <v>1980130</v>
      </c>
    </row>
    <row r="79" spans="2:9" x14ac:dyDescent="0.3">
      <c r="B79" s="11">
        <v>43983</v>
      </c>
      <c r="C79" s="8">
        <v>251360</v>
      </c>
      <c r="D79" s="8">
        <v>181340</v>
      </c>
      <c r="E79" s="8">
        <v>316390</v>
      </c>
      <c r="F79" s="8">
        <v>390320</v>
      </c>
      <c r="G79" s="8">
        <v>0</v>
      </c>
      <c r="H79" s="8">
        <v>795320</v>
      </c>
      <c r="I79" s="9">
        <f t="shared" si="0"/>
        <v>1934730</v>
      </c>
    </row>
    <row r="80" spans="2:9" x14ac:dyDescent="0.3">
      <c r="B80" s="11">
        <v>44013</v>
      </c>
      <c r="C80" s="8">
        <v>477250</v>
      </c>
      <c r="D80" s="8">
        <v>320800</v>
      </c>
      <c r="E80" s="8">
        <v>0</v>
      </c>
      <c r="F80" s="8">
        <v>0</v>
      </c>
      <c r="G80" s="8">
        <v>0</v>
      </c>
      <c r="H80" s="8">
        <v>526310</v>
      </c>
      <c r="I80" s="9">
        <f t="shared" si="0"/>
        <v>1324360</v>
      </c>
    </row>
    <row r="81" spans="2:9" x14ac:dyDescent="0.3">
      <c r="B81" s="11">
        <v>44044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1132440</v>
      </c>
      <c r="I81" s="9">
        <f t="shared" si="0"/>
        <v>1132440</v>
      </c>
    </row>
    <row r="82" spans="2:9" x14ac:dyDescent="0.3">
      <c r="B82" s="11">
        <v>44075</v>
      </c>
      <c r="C82" s="8">
        <v>0</v>
      </c>
      <c r="D82" s="8">
        <v>0</v>
      </c>
      <c r="E82" s="8">
        <v>673980</v>
      </c>
      <c r="F82" s="8">
        <v>888750</v>
      </c>
      <c r="G82" s="8">
        <v>0</v>
      </c>
      <c r="H82" s="8">
        <v>1124540</v>
      </c>
      <c r="I82" s="9">
        <f t="shared" si="0"/>
        <v>2687270</v>
      </c>
    </row>
    <row r="83" spans="2:9" x14ac:dyDescent="0.3">
      <c r="B83" s="11">
        <v>44105</v>
      </c>
      <c r="C83" s="8">
        <v>0</v>
      </c>
      <c r="D83" s="8">
        <v>0</v>
      </c>
      <c r="E83" s="8">
        <v>0</v>
      </c>
      <c r="F83" s="8">
        <v>0</v>
      </c>
      <c r="G83" s="8">
        <v>1689910</v>
      </c>
      <c r="H83" s="8">
        <v>942530</v>
      </c>
      <c r="I83" s="9">
        <f t="shared" si="0"/>
        <v>2632440</v>
      </c>
    </row>
    <row r="84" spans="2:9" x14ac:dyDescent="0.3">
      <c r="B84" s="11">
        <v>44136</v>
      </c>
      <c r="C84" s="8">
        <v>0</v>
      </c>
      <c r="D84" s="8">
        <v>0</v>
      </c>
      <c r="E84" s="8">
        <v>594410</v>
      </c>
      <c r="F84" s="8">
        <v>1048350</v>
      </c>
      <c r="G84" s="8">
        <v>0</v>
      </c>
      <c r="H84" s="8">
        <v>1127050</v>
      </c>
      <c r="I84" s="9">
        <f t="shared" si="0"/>
        <v>2769810</v>
      </c>
    </row>
    <row r="85" spans="2:9" x14ac:dyDescent="0.3">
      <c r="B85" s="11">
        <v>44166</v>
      </c>
      <c r="C85" s="8">
        <v>371590</v>
      </c>
      <c r="D85" s="8">
        <v>534710</v>
      </c>
      <c r="E85" s="8">
        <v>0</v>
      </c>
      <c r="F85" s="8">
        <v>0</v>
      </c>
      <c r="G85" s="8">
        <v>0</v>
      </c>
      <c r="H85" s="8">
        <v>962570</v>
      </c>
      <c r="I85" s="9">
        <f t="shared" si="0"/>
        <v>1868870</v>
      </c>
    </row>
    <row r="86" spans="2:9" x14ac:dyDescent="0.3">
      <c r="B86" s="11">
        <v>44197</v>
      </c>
      <c r="C86" s="8">
        <v>528080</v>
      </c>
      <c r="D86" s="8">
        <v>777870</v>
      </c>
      <c r="E86" s="8">
        <v>0</v>
      </c>
      <c r="F86" s="8">
        <v>0</v>
      </c>
      <c r="G86" s="8">
        <v>0</v>
      </c>
      <c r="H86" s="8">
        <v>983050</v>
      </c>
      <c r="I86" s="9">
        <f>SUM(C86:H86)</f>
        <v>2289000</v>
      </c>
    </row>
    <row r="87" spans="2:9" x14ac:dyDescent="0.3">
      <c r="B87" s="11">
        <v>44228</v>
      </c>
      <c r="C87" s="8">
        <v>573000</v>
      </c>
      <c r="D87" s="8">
        <v>829540</v>
      </c>
      <c r="E87" s="8">
        <v>0</v>
      </c>
      <c r="F87" s="8">
        <v>0</v>
      </c>
      <c r="G87" s="8">
        <v>0</v>
      </c>
      <c r="H87" s="8">
        <v>1089760</v>
      </c>
      <c r="I87" s="9">
        <f t="shared" ref="I87:I97" si="1">SUM(C87:H87)</f>
        <v>2492300</v>
      </c>
    </row>
    <row r="88" spans="2:9" x14ac:dyDescent="0.3">
      <c r="B88" s="11">
        <v>44256</v>
      </c>
      <c r="C88" s="8">
        <v>0</v>
      </c>
      <c r="D88" s="8">
        <v>0</v>
      </c>
      <c r="E88" s="8">
        <v>563760</v>
      </c>
      <c r="F88" s="8">
        <v>971190</v>
      </c>
      <c r="G88" s="8">
        <v>0</v>
      </c>
      <c r="H88" s="8">
        <v>828950</v>
      </c>
      <c r="I88" s="9">
        <f t="shared" si="1"/>
        <v>2363900</v>
      </c>
    </row>
    <row r="89" spans="2:9" x14ac:dyDescent="0.3">
      <c r="B89" s="11">
        <v>44287</v>
      </c>
      <c r="C89" s="8">
        <v>0</v>
      </c>
      <c r="D89" s="8">
        <v>0</v>
      </c>
      <c r="E89" s="8">
        <v>0</v>
      </c>
      <c r="F89" s="8">
        <v>0</v>
      </c>
      <c r="G89" s="8">
        <v>841960</v>
      </c>
      <c r="H89" s="8">
        <v>613430</v>
      </c>
      <c r="I89" s="9">
        <f t="shared" si="1"/>
        <v>1455390</v>
      </c>
    </row>
    <row r="90" spans="2:9" x14ac:dyDescent="0.3">
      <c r="B90" s="11">
        <v>44317</v>
      </c>
      <c r="C90" s="8">
        <v>0</v>
      </c>
      <c r="D90" s="8">
        <v>0</v>
      </c>
      <c r="E90" s="8">
        <v>0</v>
      </c>
      <c r="F90" s="8">
        <v>0</v>
      </c>
      <c r="G90" s="8">
        <v>1344820</v>
      </c>
      <c r="H90" s="8">
        <v>826720</v>
      </c>
      <c r="I90" s="9">
        <f t="shared" si="1"/>
        <v>2171540</v>
      </c>
    </row>
    <row r="91" spans="2:9" x14ac:dyDescent="0.3">
      <c r="B91" s="11">
        <v>44348</v>
      </c>
      <c r="C91" s="8">
        <v>405730</v>
      </c>
      <c r="D91" s="8">
        <v>269660</v>
      </c>
      <c r="E91" s="8">
        <v>313830</v>
      </c>
      <c r="F91" s="8">
        <v>413500</v>
      </c>
      <c r="G91" s="8">
        <v>0</v>
      </c>
      <c r="H91" s="8">
        <v>831660</v>
      </c>
      <c r="I91" s="9">
        <f t="shared" si="1"/>
        <v>2234380</v>
      </c>
    </row>
    <row r="92" spans="2:9" x14ac:dyDescent="0.3">
      <c r="B92" s="11">
        <v>44378</v>
      </c>
      <c r="C92" s="8">
        <v>413760</v>
      </c>
      <c r="D92" s="8">
        <v>282620</v>
      </c>
      <c r="E92" s="8">
        <v>0</v>
      </c>
      <c r="F92" s="8">
        <v>0</v>
      </c>
      <c r="G92" s="8">
        <v>0</v>
      </c>
      <c r="H92" s="8">
        <v>504520</v>
      </c>
      <c r="I92" s="9">
        <f t="shared" si="1"/>
        <v>1200900</v>
      </c>
    </row>
    <row r="93" spans="2:9" x14ac:dyDescent="0.3">
      <c r="B93" s="11">
        <v>44409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1166750</v>
      </c>
      <c r="I93" s="9">
        <f t="shared" si="1"/>
        <v>1166750</v>
      </c>
    </row>
    <row r="94" spans="2:9" x14ac:dyDescent="0.3">
      <c r="B94" s="11">
        <v>44440</v>
      </c>
      <c r="C94" s="8">
        <v>0</v>
      </c>
      <c r="D94" s="8">
        <v>0</v>
      </c>
      <c r="E94" s="8">
        <v>680020</v>
      </c>
      <c r="F94" s="8">
        <v>877110</v>
      </c>
      <c r="G94" s="8">
        <v>0</v>
      </c>
      <c r="H94" s="8">
        <v>1096700</v>
      </c>
      <c r="I94" s="9">
        <f t="shared" si="1"/>
        <v>2653830</v>
      </c>
    </row>
    <row r="95" spans="2:9" x14ac:dyDescent="0.3">
      <c r="B95" s="11">
        <v>44470</v>
      </c>
      <c r="C95" s="8">
        <v>0</v>
      </c>
      <c r="D95" s="8">
        <v>0</v>
      </c>
      <c r="E95" s="8">
        <v>0</v>
      </c>
      <c r="F95" s="8">
        <v>0</v>
      </c>
      <c r="G95" s="8">
        <v>1364900</v>
      </c>
      <c r="H95" s="8">
        <v>867710</v>
      </c>
      <c r="I95" s="9">
        <f t="shared" si="1"/>
        <v>2232610</v>
      </c>
    </row>
    <row r="96" spans="2:9" x14ac:dyDescent="0.3">
      <c r="B96" s="11">
        <v>44501</v>
      </c>
      <c r="C96" s="8">
        <v>0</v>
      </c>
      <c r="D96" s="8">
        <v>0</v>
      </c>
      <c r="E96" s="8">
        <v>529000</v>
      </c>
      <c r="F96" s="8">
        <v>856720</v>
      </c>
      <c r="G96" s="8">
        <v>0</v>
      </c>
      <c r="H96" s="8">
        <v>1013520</v>
      </c>
      <c r="I96" s="9">
        <f t="shared" si="1"/>
        <v>2399240</v>
      </c>
    </row>
    <row r="97" spans="2:9" x14ac:dyDescent="0.3">
      <c r="B97" s="11">
        <v>44531</v>
      </c>
      <c r="C97" s="8">
        <v>342690</v>
      </c>
      <c r="D97" s="8">
        <v>491210</v>
      </c>
      <c r="E97" s="8">
        <v>0</v>
      </c>
      <c r="F97" s="8">
        <v>0</v>
      </c>
      <c r="G97" s="8">
        <v>0</v>
      </c>
      <c r="H97" s="8">
        <v>852300</v>
      </c>
      <c r="I97" s="9">
        <f t="shared" si="1"/>
        <v>1686200</v>
      </c>
    </row>
    <row r="98" spans="2:9" x14ac:dyDescent="0.3">
      <c r="B98" s="7"/>
      <c r="C98" s="7"/>
      <c r="D98" s="7"/>
      <c r="E98" s="7"/>
      <c r="F98" s="7"/>
      <c r="G98" s="7"/>
      <c r="H98" s="5" t="s">
        <v>25</v>
      </c>
      <c r="I98" s="10">
        <f>SUM(I74:I97)</f>
        <v>49395460</v>
      </c>
    </row>
    <row r="99" spans="2:9" x14ac:dyDescent="0.3">
      <c r="B99" s="6" t="s">
        <v>36</v>
      </c>
      <c r="C99" s="4"/>
      <c r="D99" s="4"/>
      <c r="E99" s="4"/>
      <c r="F99" s="4"/>
      <c r="G99" s="4"/>
      <c r="H99" s="4"/>
      <c r="I99" s="4"/>
    </row>
    <row r="100" spans="2:9" x14ac:dyDescent="0.3">
      <c r="B100" s="4"/>
      <c r="C100" s="4"/>
      <c r="D100" s="4"/>
      <c r="E100" s="4"/>
      <c r="F100" s="4"/>
      <c r="G100" s="4"/>
      <c r="H100" s="4"/>
      <c r="I100" s="4"/>
    </row>
    <row r="101" spans="2:9" x14ac:dyDescent="0.3">
      <c r="B101" s="7"/>
      <c r="C101" s="5" t="s">
        <v>0</v>
      </c>
      <c r="D101" s="5" t="s">
        <v>1</v>
      </c>
      <c r="E101" s="5" t="s">
        <v>2</v>
      </c>
      <c r="F101" s="5" t="s">
        <v>3</v>
      </c>
      <c r="G101" s="5" t="s">
        <v>4</v>
      </c>
      <c r="H101" s="5" t="s">
        <v>5</v>
      </c>
      <c r="I101" s="5" t="s">
        <v>25</v>
      </c>
    </row>
    <row r="102" spans="2:9" x14ac:dyDescent="0.3">
      <c r="B102" s="11">
        <v>43831</v>
      </c>
      <c r="C102" s="8">
        <v>80792</v>
      </c>
      <c r="D102" s="8">
        <v>115136</v>
      </c>
      <c r="E102" s="8">
        <v>0</v>
      </c>
      <c r="F102" s="8">
        <v>0</v>
      </c>
      <c r="G102" s="8">
        <v>0</v>
      </c>
      <c r="H102" s="8">
        <v>103868</v>
      </c>
      <c r="I102" s="9">
        <f>SUM(C102:H102)</f>
        <v>299796</v>
      </c>
    </row>
    <row r="103" spans="2:9" x14ac:dyDescent="0.3">
      <c r="B103" s="11">
        <v>43862</v>
      </c>
      <c r="C103" s="8">
        <v>62612</v>
      </c>
      <c r="D103" s="8">
        <v>90250</v>
      </c>
      <c r="E103" s="8">
        <v>0</v>
      </c>
      <c r="F103" s="8">
        <v>0</v>
      </c>
      <c r="G103" s="8">
        <v>0</v>
      </c>
      <c r="H103" s="8">
        <v>150124</v>
      </c>
      <c r="I103" s="9">
        <f t="shared" ref="I103:I113" si="2">SUM(C103:H103)</f>
        <v>302986</v>
      </c>
    </row>
    <row r="104" spans="2:9" x14ac:dyDescent="0.3">
      <c r="B104" s="11">
        <v>43891</v>
      </c>
      <c r="C104" s="8">
        <v>0</v>
      </c>
      <c r="D104" s="8">
        <v>0</v>
      </c>
      <c r="E104" s="8">
        <v>41028</v>
      </c>
      <c r="F104" s="8">
        <v>71826</v>
      </c>
      <c r="G104" s="8">
        <v>0</v>
      </c>
      <c r="H104" s="8">
        <v>99060</v>
      </c>
      <c r="I104" s="9">
        <f t="shared" si="2"/>
        <v>211914</v>
      </c>
    </row>
    <row r="105" spans="2:9" x14ac:dyDescent="0.3">
      <c r="B105" s="11">
        <v>43922</v>
      </c>
      <c r="C105" s="8">
        <v>0</v>
      </c>
      <c r="D105" s="8">
        <v>0</v>
      </c>
      <c r="E105" s="8">
        <v>0</v>
      </c>
      <c r="F105" s="8">
        <v>0</v>
      </c>
      <c r="G105" s="8">
        <v>125781</v>
      </c>
      <c r="H105" s="8">
        <v>112118</v>
      </c>
      <c r="I105" s="9">
        <f t="shared" si="2"/>
        <v>237899</v>
      </c>
    </row>
    <row r="106" spans="2:9" x14ac:dyDescent="0.3">
      <c r="B106" s="11">
        <v>43952</v>
      </c>
      <c r="C106" s="8">
        <v>0</v>
      </c>
      <c r="D106" s="8">
        <v>0</v>
      </c>
      <c r="E106" s="8">
        <v>0</v>
      </c>
      <c r="F106" s="8">
        <v>0</v>
      </c>
      <c r="G106" s="8">
        <v>111673</v>
      </c>
      <c r="H106" s="8">
        <v>79341</v>
      </c>
      <c r="I106" s="9">
        <f t="shared" si="2"/>
        <v>191014</v>
      </c>
    </row>
    <row r="107" spans="2:9" x14ac:dyDescent="0.3">
      <c r="B107" s="11">
        <v>43983</v>
      </c>
      <c r="C107" s="8">
        <v>25374</v>
      </c>
      <c r="D107" s="8">
        <v>21254</v>
      </c>
      <c r="E107" s="8">
        <v>25727</v>
      </c>
      <c r="F107" s="8">
        <v>23740</v>
      </c>
      <c r="G107" s="8">
        <v>0</v>
      </c>
      <c r="H107" s="8">
        <v>80206</v>
      </c>
      <c r="I107" s="9">
        <f t="shared" si="2"/>
        <v>176301</v>
      </c>
    </row>
    <row r="108" spans="2:9" x14ac:dyDescent="0.3">
      <c r="B108" s="11">
        <v>44013</v>
      </c>
      <c r="C108" s="8">
        <v>91498</v>
      </c>
      <c r="D108" s="8">
        <v>62282</v>
      </c>
      <c r="E108" s="8">
        <v>0</v>
      </c>
      <c r="F108" s="8">
        <v>0</v>
      </c>
      <c r="G108" s="8">
        <v>0</v>
      </c>
      <c r="H108" s="8">
        <v>94320</v>
      </c>
      <c r="I108" s="9">
        <f t="shared" si="2"/>
        <v>248100</v>
      </c>
    </row>
    <row r="109" spans="2:9" x14ac:dyDescent="0.3">
      <c r="B109" s="11">
        <v>44044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157508</v>
      </c>
      <c r="I109" s="9">
        <f t="shared" si="2"/>
        <v>157508</v>
      </c>
    </row>
    <row r="110" spans="2:9" x14ac:dyDescent="0.3">
      <c r="B110" s="11">
        <v>44075</v>
      </c>
      <c r="C110" s="8">
        <v>0</v>
      </c>
      <c r="D110" s="8">
        <v>0</v>
      </c>
      <c r="E110" s="8">
        <v>86836</v>
      </c>
      <c r="F110" s="8">
        <v>109482</v>
      </c>
      <c r="G110" s="8">
        <v>0</v>
      </c>
      <c r="H110" s="8">
        <v>228847</v>
      </c>
      <c r="I110" s="9">
        <f t="shared" si="2"/>
        <v>425165</v>
      </c>
    </row>
    <row r="111" spans="2:9" x14ac:dyDescent="0.3">
      <c r="B111" s="11">
        <v>44105</v>
      </c>
      <c r="C111" s="8">
        <v>0</v>
      </c>
      <c r="D111" s="8">
        <v>0</v>
      </c>
      <c r="E111" s="8">
        <v>0</v>
      </c>
      <c r="F111" s="8">
        <v>0</v>
      </c>
      <c r="G111" s="8">
        <v>283271</v>
      </c>
      <c r="H111" s="8">
        <v>219144</v>
      </c>
      <c r="I111" s="9">
        <f t="shared" si="2"/>
        <v>502415</v>
      </c>
    </row>
    <row r="112" spans="2:9" x14ac:dyDescent="0.3">
      <c r="B112" s="11">
        <v>44136</v>
      </c>
      <c r="C112" s="8">
        <v>0</v>
      </c>
      <c r="D112" s="8">
        <v>0</v>
      </c>
      <c r="E112" s="8">
        <v>86708</v>
      </c>
      <c r="F112" s="8">
        <v>140639</v>
      </c>
      <c r="G112" s="8">
        <v>0</v>
      </c>
      <c r="H112" s="8">
        <v>184746</v>
      </c>
      <c r="I112" s="9">
        <f t="shared" si="2"/>
        <v>412093</v>
      </c>
    </row>
    <row r="113" spans="2:9" x14ac:dyDescent="0.3">
      <c r="B113" s="11">
        <v>44166</v>
      </c>
      <c r="C113" s="8">
        <v>46941</v>
      </c>
      <c r="D113" s="8">
        <v>67925</v>
      </c>
      <c r="E113" s="8">
        <v>0</v>
      </c>
      <c r="F113" s="8">
        <v>0</v>
      </c>
      <c r="G113" s="8">
        <v>0</v>
      </c>
      <c r="H113" s="8">
        <v>134324</v>
      </c>
      <c r="I113" s="9">
        <f t="shared" si="2"/>
        <v>249190</v>
      </c>
    </row>
    <row r="114" spans="2:9" x14ac:dyDescent="0.3">
      <c r="B114" s="11">
        <v>44197</v>
      </c>
      <c r="C114" s="8">
        <v>60118</v>
      </c>
      <c r="D114" s="8">
        <v>84209</v>
      </c>
      <c r="E114" s="8">
        <v>0</v>
      </c>
      <c r="F114" s="8">
        <v>0</v>
      </c>
      <c r="G114" s="8">
        <v>0</v>
      </c>
      <c r="H114" s="8">
        <v>99199</v>
      </c>
      <c r="I114" s="9">
        <f>SUM(C114:H114)</f>
        <v>243526</v>
      </c>
    </row>
    <row r="115" spans="2:9" x14ac:dyDescent="0.3">
      <c r="B115" s="11">
        <v>44228</v>
      </c>
      <c r="C115" s="8">
        <v>112309</v>
      </c>
      <c r="D115" s="8">
        <v>158947</v>
      </c>
      <c r="E115" s="8">
        <v>0</v>
      </c>
      <c r="F115" s="8">
        <v>0</v>
      </c>
      <c r="G115" s="8">
        <v>0</v>
      </c>
      <c r="H115" s="8">
        <v>217097</v>
      </c>
      <c r="I115" s="9">
        <f t="shared" ref="I115:I125" si="3">SUM(C115:H115)</f>
        <v>488353</v>
      </c>
    </row>
    <row r="116" spans="2:9" x14ac:dyDescent="0.3">
      <c r="B116" s="11">
        <v>44256</v>
      </c>
      <c r="C116" s="8">
        <v>0</v>
      </c>
      <c r="D116" s="8">
        <v>0</v>
      </c>
      <c r="E116" s="8">
        <v>77632</v>
      </c>
      <c r="F116" s="8">
        <v>137282</v>
      </c>
      <c r="G116" s="8">
        <v>0</v>
      </c>
      <c r="H116" s="8">
        <v>132770</v>
      </c>
      <c r="I116" s="9">
        <f t="shared" si="3"/>
        <v>347684</v>
      </c>
    </row>
    <row r="117" spans="2:9" x14ac:dyDescent="0.3">
      <c r="B117" s="11">
        <v>44287</v>
      </c>
      <c r="C117" s="8">
        <v>0</v>
      </c>
      <c r="D117" s="8">
        <v>0</v>
      </c>
      <c r="E117" s="8">
        <v>0</v>
      </c>
      <c r="F117" s="8">
        <v>0</v>
      </c>
      <c r="G117" s="8">
        <v>64438</v>
      </c>
      <c r="H117" s="8">
        <v>59994</v>
      </c>
      <c r="I117" s="9">
        <f t="shared" si="3"/>
        <v>124432</v>
      </c>
    </row>
    <row r="118" spans="2:9" x14ac:dyDescent="0.3">
      <c r="B118" s="11">
        <v>44317</v>
      </c>
      <c r="C118" s="8">
        <v>0</v>
      </c>
      <c r="D118" s="8">
        <v>0</v>
      </c>
      <c r="E118" s="8">
        <v>0</v>
      </c>
      <c r="F118" s="8">
        <v>0</v>
      </c>
      <c r="G118" s="8">
        <v>97374</v>
      </c>
      <c r="H118" s="8">
        <v>105636</v>
      </c>
      <c r="I118" s="9">
        <f t="shared" si="3"/>
        <v>203010</v>
      </c>
    </row>
    <row r="119" spans="2:9" x14ac:dyDescent="0.3">
      <c r="B119" s="11">
        <v>44348</v>
      </c>
      <c r="C119" s="8">
        <v>34134</v>
      </c>
      <c r="D119" s="8">
        <v>25808</v>
      </c>
      <c r="E119" s="8">
        <v>14120</v>
      </c>
      <c r="F119" s="8">
        <v>17537</v>
      </c>
      <c r="G119" s="8">
        <v>0</v>
      </c>
      <c r="H119" s="8">
        <v>105764</v>
      </c>
      <c r="I119" s="9">
        <f t="shared" si="3"/>
        <v>197363</v>
      </c>
    </row>
    <row r="120" spans="2:9" x14ac:dyDescent="0.3">
      <c r="B120" s="11">
        <v>44378</v>
      </c>
      <c r="C120" s="8">
        <v>23603</v>
      </c>
      <c r="D120" s="8">
        <v>20349</v>
      </c>
      <c r="E120" s="8">
        <v>0</v>
      </c>
      <c r="F120" s="8">
        <v>0</v>
      </c>
      <c r="G120" s="8">
        <v>0</v>
      </c>
      <c r="H120" s="8">
        <v>43223</v>
      </c>
      <c r="I120" s="9">
        <f t="shared" si="3"/>
        <v>87175</v>
      </c>
    </row>
    <row r="121" spans="2:9" x14ac:dyDescent="0.3">
      <c r="B121" s="11">
        <v>44409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152412</v>
      </c>
      <c r="I121" s="9">
        <f t="shared" si="3"/>
        <v>152412</v>
      </c>
    </row>
    <row r="122" spans="2:9" x14ac:dyDescent="0.3">
      <c r="B122" s="11">
        <v>44440</v>
      </c>
      <c r="C122" s="8">
        <v>0</v>
      </c>
      <c r="D122" s="8">
        <v>0</v>
      </c>
      <c r="E122" s="8">
        <v>111493</v>
      </c>
      <c r="F122" s="8">
        <v>138866</v>
      </c>
      <c r="G122" s="8">
        <v>0</v>
      </c>
      <c r="H122" s="8">
        <v>232942</v>
      </c>
      <c r="I122" s="9">
        <f t="shared" si="3"/>
        <v>483301</v>
      </c>
    </row>
    <row r="123" spans="2:9" x14ac:dyDescent="0.3">
      <c r="B123" s="11">
        <v>44470</v>
      </c>
      <c r="C123" s="8">
        <v>0</v>
      </c>
      <c r="D123" s="8">
        <v>0</v>
      </c>
      <c r="E123" s="8">
        <v>0</v>
      </c>
      <c r="F123" s="8">
        <v>0</v>
      </c>
      <c r="G123" s="8">
        <v>183044</v>
      </c>
      <c r="H123" s="8">
        <v>93745</v>
      </c>
      <c r="I123" s="9">
        <f t="shared" si="3"/>
        <v>276789</v>
      </c>
    </row>
    <row r="124" spans="2:9" x14ac:dyDescent="0.3">
      <c r="B124" s="11">
        <v>44501</v>
      </c>
      <c r="C124" s="8">
        <v>0</v>
      </c>
      <c r="D124" s="8">
        <v>0</v>
      </c>
      <c r="E124" s="8">
        <v>65216</v>
      </c>
      <c r="F124" s="8">
        <v>96946</v>
      </c>
      <c r="G124" s="8">
        <v>0</v>
      </c>
      <c r="H124" s="8">
        <v>147520</v>
      </c>
      <c r="I124" s="9">
        <f t="shared" si="3"/>
        <v>309682</v>
      </c>
    </row>
    <row r="125" spans="2:9" x14ac:dyDescent="0.3">
      <c r="B125" s="11">
        <v>44531</v>
      </c>
      <c r="C125" s="8">
        <v>54040</v>
      </c>
      <c r="D125" s="8">
        <v>71955</v>
      </c>
      <c r="E125" s="8">
        <v>0</v>
      </c>
      <c r="F125" s="8">
        <v>0</v>
      </c>
      <c r="G125" s="8">
        <v>0</v>
      </c>
      <c r="H125" s="8">
        <v>175245</v>
      </c>
      <c r="I125" s="9">
        <f t="shared" si="3"/>
        <v>301240</v>
      </c>
    </row>
    <row r="126" spans="2:9" x14ac:dyDescent="0.3">
      <c r="B126" s="7"/>
      <c r="C126" s="7"/>
      <c r="D126" s="7"/>
      <c r="E126" s="7"/>
      <c r="F126" s="7"/>
      <c r="G126" s="7"/>
      <c r="H126" s="5" t="s">
        <v>25</v>
      </c>
      <c r="I126" s="10">
        <f>SUM(I102:I125)</f>
        <v>6629348</v>
      </c>
    </row>
    <row r="127" spans="2:9" x14ac:dyDescent="0.3">
      <c r="B127" s="6" t="s">
        <v>37</v>
      </c>
      <c r="C127" s="4"/>
      <c r="D127" s="4"/>
      <c r="E127" s="4"/>
      <c r="F127" s="4"/>
      <c r="G127" s="4"/>
      <c r="H127" s="4"/>
      <c r="I127" s="4"/>
    </row>
    <row r="128" spans="2:9" x14ac:dyDescent="0.3">
      <c r="B128" s="4"/>
      <c r="C128" s="4"/>
      <c r="D128" s="4"/>
      <c r="E128" s="4"/>
      <c r="F128" s="4"/>
      <c r="G128" s="4"/>
      <c r="H128" s="4"/>
      <c r="I128" s="4"/>
    </row>
    <row r="129" spans="2:9" x14ac:dyDescent="0.3">
      <c r="B129" s="7"/>
      <c r="C129" s="5" t="s">
        <v>0</v>
      </c>
      <c r="D129" s="5" t="s">
        <v>1</v>
      </c>
      <c r="E129" s="5" t="s">
        <v>2</v>
      </c>
      <c r="F129" s="5" t="s">
        <v>3</v>
      </c>
      <c r="G129" s="5" t="s">
        <v>4</v>
      </c>
      <c r="H129" s="5" t="s">
        <v>5</v>
      </c>
      <c r="I129" s="5" t="s">
        <v>25</v>
      </c>
    </row>
    <row r="130" spans="2:9" x14ac:dyDescent="0.3">
      <c r="B130" s="11">
        <v>43678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332116</v>
      </c>
      <c r="I130" s="9">
        <f t="shared" ref="I130:I134" si="4">SUM(C130:H130)</f>
        <v>332116</v>
      </c>
    </row>
    <row r="131" spans="2:9" x14ac:dyDescent="0.3">
      <c r="B131" s="11">
        <v>43709</v>
      </c>
      <c r="C131" s="8">
        <v>0</v>
      </c>
      <c r="D131" s="8">
        <v>0</v>
      </c>
      <c r="E131" s="8">
        <v>85540</v>
      </c>
      <c r="F131" s="8">
        <v>121200</v>
      </c>
      <c r="G131" s="8">
        <v>0</v>
      </c>
      <c r="H131" s="8">
        <v>163701</v>
      </c>
      <c r="I131" s="9">
        <f t="shared" si="4"/>
        <v>370441</v>
      </c>
    </row>
    <row r="132" spans="2:9" x14ac:dyDescent="0.3">
      <c r="B132" s="11">
        <v>43739</v>
      </c>
      <c r="C132" s="8">
        <v>0</v>
      </c>
      <c r="D132" s="8">
        <v>0</v>
      </c>
      <c r="E132" s="8">
        <v>0</v>
      </c>
      <c r="F132" s="8">
        <v>0</v>
      </c>
      <c r="G132" s="8">
        <v>246157</v>
      </c>
      <c r="H132" s="8">
        <v>176477</v>
      </c>
      <c r="I132" s="9">
        <f t="shared" si="4"/>
        <v>422634</v>
      </c>
    </row>
    <row r="133" spans="2:9" x14ac:dyDescent="0.3">
      <c r="B133" s="11">
        <v>43770</v>
      </c>
      <c r="C133" s="8">
        <v>0</v>
      </c>
      <c r="D133" s="8">
        <v>0</v>
      </c>
      <c r="E133" s="8">
        <v>75776</v>
      </c>
      <c r="F133" s="8">
        <v>139767</v>
      </c>
      <c r="G133" s="8">
        <v>0</v>
      </c>
      <c r="H133" s="8">
        <v>154710</v>
      </c>
      <c r="I133" s="9">
        <f t="shared" si="4"/>
        <v>370253</v>
      </c>
    </row>
    <row r="134" spans="2:9" x14ac:dyDescent="0.3">
      <c r="B134" s="11">
        <v>43800</v>
      </c>
      <c r="C134" s="8">
        <v>53249</v>
      </c>
      <c r="D134" s="8">
        <v>85581</v>
      </c>
      <c r="E134" s="8">
        <v>0</v>
      </c>
      <c r="F134" s="8">
        <v>0</v>
      </c>
      <c r="G134" s="8">
        <v>0</v>
      </c>
      <c r="H134" s="8">
        <v>149649</v>
      </c>
      <c r="I134" s="9">
        <f t="shared" si="4"/>
        <v>288479</v>
      </c>
    </row>
    <row r="135" spans="2:9" x14ac:dyDescent="0.3">
      <c r="B135" s="11">
        <v>43831</v>
      </c>
      <c r="C135" s="8">
        <v>88956</v>
      </c>
      <c r="D135" s="8">
        <v>135702</v>
      </c>
      <c r="E135" s="8">
        <v>0</v>
      </c>
      <c r="F135" s="8">
        <v>0</v>
      </c>
      <c r="G135" s="8">
        <v>0</v>
      </c>
      <c r="H135" s="8">
        <v>165399</v>
      </c>
      <c r="I135" s="9">
        <f>SUM(C135:H135)</f>
        <v>390057</v>
      </c>
    </row>
    <row r="136" spans="2:9" x14ac:dyDescent="0.3">
      <c r="B136" s="11">
        <v>43862</v>
      </c>
      <c r="C136" s="8">
        <v>84245</v>
      </c>
      <c r="D136" s="8">
        <v>132539</v>
      </c>
      <c r="E136" s="8">
        <v>0</v>
      </c>
      <c r="F136" s="8">
        <v>0</v>
      </c>
      <c r="G136" s="8">
        <v>0</v>
      </c>
      <c r="H136" s="8">
        <v>163665</v>
      </c>
      <c r="I136" s="9">
        <f t="shared" ref="I136:I146" si="5">SUM(C136:H136)</f>
        <v>380449</v>
      </c>
    </row>
    <row r="137" spans="2:9" x14ac:dyDescent="0.3">
      <c r="B137" s="11">
        <v>43891</v>
      </c>
      <c r="C137" s="8">
        <v>0</v>
      </c>
      <c r="D137" s="8">
        <v>0</v>
      </c>
      <c r="E137" s="8">
        <v>61502</v>
      </c>
      <c r="F137" s="8">
        <v>123301</v>
      </c>
      <c r="G137" s="8">
        <v>0</v>
      </c>
      <c r="H137" s="8">
        <v>141740</v>
      </c>
      <c r="I137" s="9">
        <f t="shared" si="5"/>
        <v>326543</v>
      </c>
    </row>
    <row r="138" spans="2:9" x14ac:dyDescent="0.3">
      <c r="B138" s="11">
        <v>43922</v>
      </c>
      <c r="C138" s="8">
        <v>0</v>
      </c>
      <c r="D138" s="8">
        <v>0</v>
      </c>
      <c r="E138" s="8">
        <v>0</v>
      </c>
      <c r="F138" s="8">
        <v>0</v>
      </c>
      <c r="G138" s="8">
        <v>219277</v>
      </c>
      <c r="H138" s="8">
        <v>182943</v>
      </c>
      <c r="I138" s="9">
        <f t="shared" si="5"/>
        <v>402220</v>
      </c>
    </row>
    <row r="139" spans="2:9" x14ac:dyDescent="0.3">
      <c r="B139" s="11">
        <v>43952</v>
      </c>
      <c r="C139" s="8">
        <v>0</v>
      </c>
      <c r="D139" s="8">
        <v>0</v>
      </c>
      <c r="E139" s="8">
        <v>0</v>
      </c>
      <c r="F139" s="8">
        <v>0</v>
      </c>
      <c r="G139" s="8">
        <v>220733</v>
      </c>
      <c r="H139" s="8">
        <v>170659</v>
      </c>
      <c r="I139" s="9">
        <f t="shared" si="5"/>
        <v>391392</v>
      </c>
    </row>
    <row r="140" spans="2:9" x14ac:dyDescent="0.3">
      <c r="B140" s="11">
        <v>43983</v>
      </c>
      <c r="C140" s="8">
        <v>62774</v>
      </c>
      <c r="D140" s="8">
        <v>51297</v>
      </c>
      <c r="E140" s="8">
        <v>43991</v>
      </c>
      <c r="F140" s="8">
        <v>58392</v>
      </c>
      <c r="G140" s="8">
        <v>0</v>
      </c>
      <c r="H140" s="8">
        <v>149939</v>
      </c>
      <c r="I140" s="9">
        <f t="shared" si="5"/>
        <v>366393</v>
      </c>
    </row>
    <row r="141" spans="2:9" x14ac:dyDescent="0.3">
      <c r="B141" s="11">
        <v>44013</v>
      </c>
      <c r="C141" s="8">
        <v>109844</v>
      </c>
      <c r="D141" s="8">
        <v>96160</v>
      </c>
      <c r="E141" s="8">
        <v>0</v>
      </c>
      <c r="F141" s="8">
        <v>0</v>
      </c>
      <c r="G141" s="8">
        <v>0</v>
      </c>
      <c r="H141" s="8">
        <v>196792</v>
      </c>
      <c r="I141" s="9">
        <f t="shared" si="5"/>
        <v>402796</v>
      </c>
    </row>
    <row r="142" spans="2:9" x14ac:dyDescent="0.3">
      <c r="B142" s="11">
        <v>44044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  <c r="H142" s="8">
        <v>431317</v>
      </c>
      <c r="I142" s="9">
        <f t="shared" si="5"/>
        <v>431317</v>
      </c>
    </row>
    <row r="143" spans="2:9" x14ac:dyDescent="0.3">
      <c r="B143" s="11">
        <v>44075</v>
      </c>
      <c r="C143" s="8">
        <v>0</v>
      </c>
      <c r="D143" s="8">
        <v>0</v>
      </c>
      <c r="E143" s="8">
        <v>119154</v>
      </c>
      <c r="F143" s="8">
        <v>166528</v>
      </c>
      <c r="G143" s="8">
        <v>0</v>
      </c>
      <c r="H143" s="8">
        <v>257764</v>
      </c>
      <c r="I143" s="9">
        <f t="shared" si="5"/>
        <v>543446</v>
      </c>
    </row>
    <row r="144" spans="2:9" x14ac:dyDescent="0.3">
      <c r="B144" s="11">
        <v>44105</v>
      </c>
      <c r="C144" s="8">
        <v>0</v>
      </c>
      <c r="D144" s="8">
        <v>0</v>
      </c>
      <c r="E144" s="8">
        <v>0</v>
      </c>
      <c r="F144" s="8">
        <v>0</v>
      </c>
      <c r="G144" s="8">
        <v>353422</v>
      </c>
      <c r="H144" s="8">
        <v>277727</v>
      </c>
      <c r="I144" s="9">
        <f t="shared" si="5"/>
        <v>631149</v>
      </c>
    </row>
    <row r="145" spans="2:9" x14ac:dyDescent="0.3">
      <c r="B145" s="11">
        <v>44136</v>
      </c>
      <c r="C145" s="8">
        <v>0</v>
      </c>
      <c r="D145" s="8">
        <v>0</v>
      </c>
      <c r="E145" s="8">
        <v>126232</v>
      </c>
      <c r="F145" s="8">
        <v>214950</v>
      </c>
      <c r="G145" s="8">
        <v>0</v>
      </c>
      <c r="H145" s="8">
        <v>291549</v>
      </c>
      <c r="I145" s="9">
        <f t="shared" si="5"/>
        <v>632731</v>
      </c>
    </row>
    <row r="146" spans="2:9" x14ac:dyDescent="0.3">
      <c r="B146" s="11">
        <v>44166</v>
      </c>
      <c r="C146" s="8">
        <v>120341</v>
      </c>
      <c r="D146" s="8">
        <v>185263</v>
      </c>
      <c r="E146" s="8">
        <v>0</v>
      </c>
      <c r="F146" s="8">
        <v>0</v>
      </c>
      <c r="G146" s="8">
        <v>0</v>
      </c>
      <c r="H146" s="8">
        <v>341561</v>
      </c>
      <c r="I146" s="9">
        <f t="shared" si="5"/>
        <v>647165</v>
      </c>
    </row>
    <row r="147" spans="2:9" x14ac:dyDescent="0.3">
      <c r="B147" s="11">
        <v>44197</v>
      </c>
      <c r="C147" s="8">
        <v>111287</v>
      </c>
      <c r="D147" s="8">
        <v>177022</v>
      </c>
      <c r="E147" s="8">
        <v>0</v>
      </c>
      <c r="F147" s="8">
        <v>0</v>
      </c>
      <c r="G147" s="8">
        <v>0</v>
      </c>
      <c r="H147" s="8">
        <v>241872</v>
      </c>
      <c r="I147" s="9">
        <f>SUM(C147:H147)</f>
        <v>530181</v>
      </c>
    </row>
    <row r="148" spans="2:9" x14ac:dyDescent="0.3">
      <c r="B148" s="11">
        <v>44228</v>
      </c>
      <c r="C148" s="8">
        <v>62479</v>
      </c>
      <c r="D148" s="8">
        <v>99885</v>
      </c>
      <c r="E148" s="8">
        <v>0</v>
      </c>
      <c r="F148" s="8">
        <v>0</v>
      </c>
      <c r="G148" s="8">
        <v>0</v>
      </c>
      <c r="H148" s="8">
        <v>118792</v>
      </c>
      <c r="I148" s="9">
        <f t="shared" ref="I148:I158" si="6">SUM(C148:H148)</f>
        <v>281156</v>
      </c>
    </row>
    <row r="149" spans="2:9" x14ac:dyDescent="0.3">
      <c r="B149" s="11">
        <v>44256</v>
      </c>
      <c r="C149" s="8">
        <v>0</v>
      </c>
      <c r="D149" s="8">
        <v>0</v>
      </c>
      <c r="E149" s="8">
        <v>75588</v>
      </c>
      <c r="F149" s="8">
        <v>144856</v>
      </c>
      <c r="G149" s="8">
        <v>0</v>
      </c>
      <c r="H149" s="8">
        <v>136448</v>
      </c>
      <c r="I149" s="9">
        <f t="shared" si="6"/>
        <v>356892</v>
      </c>
    </row>
    <row r="150" spans="2:9" x14ac:dyDescent="0.3">
      <c r="B150" s="11">
        <v>44287</v>
      </c>
      <c r="C150" s="8">
        <v>0</v>
      </c>
      <c r="D150" s="8">
        <v>0</v>
      </c>
      <c r="E150" s="8">
        <v>0</v>
      </c>
      <c r="F150" s="8">
        <v>0</v>
      </c>
      <c r="G150" s="8">
        <v>169244</v>
      </c>
      <c r="H150" s="8">
        <v>138695</v>
      </c>
      <c r="I150" s="9">
        <f t="shared" si="6"/>
        <v>307939</v>
      </c>
    </row>
    <row r="151" spans="2:9" x14ac:dyDescent="0.3">
      <c r="B151" s="11">
        <v>44317</v>
      </c>
      <c r="C151" s="8">
        <v>0</v>
      </c>
      <c r="D151" s="8">
        <v>0</v>
      </c>
      <c r="E151" s="8">
        <v>0</v>
      </c>
      <c r="F151" s="8">
        <v>0</v>
      </c>
      <c r="G151" s="8">
        <v>266476</v>
      </c>
      <c r="H151" s="8">
        <v>173252</v>
      </c>
      <c r="I151" s="9">
        <f t="shared" si="6"/>
        <v>439728</v>
      </c>
    </row>
    <row r="152" spans="2:9" x14ac:dyDescent="0.3">
      <c r="B152" s="11">
        <v>44348</v>
      </c>
      <c r="C152" s="8">
        <v>59458</v>
      </c>
      <c r="D152" s="8">
        <v>46257</v>
      </c>
      <c r="E152" s="8">
        <v>57990</v>
      </c>
      <c r="F152" s="8">
        <v>83883</v>
      </c>
      <c r="G152" s="8">
        <v>0</v>
      </c>
      <c r="H152" s="8">
        <v>212965</v>
      </c>
      <c r="I152" s="9">
        <f t="shared" si="6"/>
        <v>460553</v>
      </c>
    </row>
    <row r="153" spans="2:9" x14ac:dyDescent="0.3">
      <c r="B153" s="11">
        <v>44378</v>
      </c>
      <c r="C153" s="8">
        <v>93291</v>
      </c>
      <c r="D153" s="8">
        <v>81980</v>
      </c>
      <c r="E153" s="8">
        <v>0</v>
      </c>
      <c r="F153" s="8">
        <v>0</v>
      </c>
      <c r="G153" s="8">
        <v>0</v>
      </c>
      <c r="H153" s="8">
        <v>151889</v>
      </c>
      <c r="I153" s="9">
        <f t="shared" si="6"/>
        <v>327160</v>
      </c>
    </row>
    <row r="154" spans="2:9" x14ac:dyDescent="0.3">
      <c r="B154" s="11">
        <v>44409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332116</v>
      </c>
      <c r="I154" s="9">
        <f t="shared" si="6"/>
        <v>332116</v>
      </c>
    </row>
    <row r="155" spans="2:9" x14ac:dyDescent="0.3">
      <c r="B155" s="11">
        <v>44440</v>
      </c>
      <c r="C155" s="8">
        <v>0</v>
      </c>
      <c r="D155" s="8">
        <v>0</v>
      </c>
      <c r="E155" s="8">
        <v>85540</v>
      </c>
      <c r="F155" s="8">
        <v>121200</v>
      </c>
      <c r="G155" s="8">
        <v>0</v>
      </c>
      <c r="H155" s="8">
        <v>163701</v>
      </c>
      <c r="I155" s="9">
        <f t="shared" si="6"/>
        <v>370441</v>
      </c>
    </row>
    <row r="156" spans="2:9" x14ac:dyDescent="0.3">
      <c r="B156" s="11">
        <v>44470</v>
      </c>
      <c r="C156" s="8">
        <v>0</v>
      </c>
      <c r="D156" s="8">
        <v>0</v>
      </c>
      <c r="E156" s="8">
        <v>0</v>
      </c>
      <c r="F156" s="8">
        <v>0</v>
      </c>
      <c r="G156" s="8">
        <v>246157</v>
      </c>
      <c r="H156" s="8">
        <v>176477</v>
      </c>
      <c r="I156" s="9">
        <f t="shared" si="6"/>
        <v>422634</v>
      </c>
    </row>
    <row r="157" spans="2:9" x14ac:dyDescent="0.3">
      <c r="B157" s="11">
        <v>44501</v>
      </c>
      <c r="C157" s="8">
        <v>0</v>
      </c>
      <c r="D157" s="8">
        <v>0</v>
      </c>
      <c r="E157" s="8">
        <v>75776</v>
      </c>
      <c r="F157" s="8">
        <v>139767</v>
      </c>
      <c r="G157" s="8">
        <v>0</v>
      </c>
      <c r="H157" s="8">
        <v>154710</v>
      </c>
      <c r="I157" s="9">
        <f t="shared" si="6"/>
        <v>370253</v>
      </c>
    </row>
    <row r="158" spans="2:9" x14ac:dyDescent="0.3">
      <c r="B158" s="11">
        <v>44531</v>
      </c>
      <c r="C158" s="8">
        <v>53249</v>
      </c>
      <c r="D158" s="8">
        <v>85581</v>
      </c>
      <c r="E158" s="8">
        <v>0</v>
      </c>
      <c r="F158" s="8">
        <v>0</v>
      </c>
      <c r="G158" s="8">
        <v>0</v>
      </c>
      <c r="H158" s="8">
        <v>149649</v>
      </c>
      <c r="I158" s="9">
        <f t="shared" si="6"/>
        <v>288479</v>
      </c>
    </row>
    <row r="159" spans="2:9" x14ac:dyDescent="0.3">
      <c r="B159" s="7"/>
      <c r="C159" s="7"/>
      <c r="D159" s="7"/>
      <c r="E159" s="7"/>
      <c r="F159" s="7"/>
      <c r="G159" s="7"/>
      <c r="H159" s="5" t="s">
        <v>25</v>
      </c>
      <c r="I159" s="10">
        <f>SUM(I130:I158)</f>
        <v>11817113</v>
      </c>
    </row>
  </sheetData>
  <sheetProtection algorithmName="SHA-512" hashValue="5t0tPonO40dimSv7ugJ5fL/ffWZyFcp6QCjHsshYveSLJQkST7uwXC7ibGahY4oO/jD8GOwPO2M4XzggokiT3Q==" saltValue="C6DGU2nKmqRWJyVNiHNNVg==" spinCount="100000" sheet="1" objects="1" scenarios="1"/>
  <mergeCells count="1">
    <mergeCell ref="B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97"/>
  <sheetViews>
    <sheetView topLeftCell="A52" workbookViewId="0">
      <selection activeCell="L14" sqref="L14"/>
    </sheetView>
  </sheetViews>
  <sheetFormatPr baseColWidth="10" defaultRowHeight="14.4" x14ac:dyDescent="0.3"/>
  <cols>
    <col min="3" max="3" width="12.109375" customWidth="1"/>
    <col min="9" max="9" width="15.6640625" customWidth="1"/>
    <col min="11" max="11" width="13.33203125" bestFit="1" customWidth="1"/>
    <col min="12" max="13" width="12.44140625" bestFit="1" customWidth="1"/>
  </cols>
  <sheetData>
    <row r="3" spans="2:19" ht="15" x14ac:dyDescent="0.25">
      <c r="B3" s="13"/>
    </row>
    <row r="5" spans="2:19" ht="15" x14ac:dyDescent="0.25">
      <c r="B5" s="27" t="s">
        <v>60</v>
      </c>
    </row>
    <row r="6" spans="2:19" ht="15" customHeight="1" x14ac:dyDescent="0.3">
      <c r="C6" s="53" t="s">
        <v>55</v>
      </c>
      <c r="D6" s="54"/>
      <c r="E6" s="54"/>
      <c r="F6" s="54"/>
      <c r="G6" s="54"/>
      <c r="H6" s="54"/>
      <c r="I6" s="55"/>
      <c r="J6" s="24" t="s">
        <v>54</v>
      </c>
      <c r="K6" s="24" t="s">
        <v>56</v>
      </c>
    </row>
    <row r="7" spans="2:19" x14ac:dyDescent="0.3">
      <c r="C7" s="11" t="s">
        <v>0</v>
      </c>
      <c r="D7" s="11" t="s">
        <v>1</v>
      </c>
      <c r="E7" s="11" t="s">
        <v>2</v>
      </c>
      <c r="F7" s="11" t="s">
        <v>3</v>
      </c>
      <c r="G7" s="11" t="s">
        <v>4</v>
      </c>
      <c r="H7" s="11" t="s">
        <v>5</v>
      </c>
      <c r="I7" s="11" t="s">
        <v>52</v>
      </c>
      <c r="J7" s="25" t="s">
        <v>53</v>
      </c>
      <c r="K7" s="25" t="s">
        <v>53</v>
      </c>
    </row>
    <row r="8" spans="2:19" ht="15" x14ac:dyDescent="0.25">
      <c r="B8" s="11">
        <v>43831</v>
      </c>
      <c r="C8" s="28">
        <f>(Oferta!$B$17+Oferta!$B$18*Parametros!C15/1000)*Parametros!C74*Parametros!I15+(Oferta!$B$19+Oferta!$B$20*Parametros!D46/1000)*Parametros!C74*Parametros!E46</f>
        <v>0</v>
      </c>
      <c r="D8" s="28">
        <f>(Oferta!$C$17+Oferta!$C$18*Parametros!D15/1000)*Parametros!D74*Parametros!I15+(Oferta!$C$19+Oferta!$C$20*Parametros!D46/1000)*Parametros!D74*Parametros!E46</f>
        <v>0</v>
      </c>
      <c r="E8" s="28">
        <f>(Oferta!$D$17+Oferta!$D$18*Parametros!E15/1000)*Parametros!E74*Parametros!I15+(Oferta!$D$19+Oferta!$D$20*Parametros!D46/1000)*Parametros!E74*Parametros!E46</f>
        <v>0</v>
      </c>
      <c r="F8" s="28">
        <f>(Oferta!$E$17+Oferta!$E$18*Parametros!F15/1000)*Parametros!F74*Parametros!I15+(Oferta!$E$19+Oferta!$E$20*Parametros!D46/1000)*Parametros!F74*Parametros!E46</f>
        <v>0</v>
      </c>
      <c r="G8" s="28">
        <f>(Oferta!$F$17+Oferta!$F$18*Parametros!G15/1000)*Parametros!G74*Parametros!I15+(Oferta!$F$19+Oferta!$F$20*Parametros!D46/1000)*Parametros!G74*Parametros!E46</f>
        <v>0</v>
      </c>
      <c r="H8" s="28">
        <f>(Oferta!$G$17+Oferta!$G$18*Parametros!H15/1000)*Parametros!H74*Parametros!I15+(Oferta!$G$19+Oferta!$G$20*Parametros!D46/1000)*Parametros!H74*Parametros!E46</f>
        <v>0</v>
      </c>
      <c r="I8" s="28">
        <f>SUM(C8:H8)</f>
        <v>0</v>
      </c>
      <c r="J8" s="28">
        <f>SUMPRODUCT(Oferta!$B$11:$G$11,Parametros!$C$5:$H$5)*1.051127/12</f>
        <v>48499.505443476031</v>
      </c>
      <c r="K8" s="29">
        <f>J8+I8</f>
        <v>48499.505443476031</v>
      </c>
      <c r="L8" s="26"/>
      <c r="M8" s="26"/>
      <c r="N8" s="26"/>
      <c r="O8" s="26"/>
      <c r="P8" s="26"/>
      <c r="Q8" s="26"/>
      <c r="R8" s="26"/>
      <c r="S8" s="26"/>
    </row>
    <row r="9" spans="2:19" ht="15" x14ac:dyDescent="0.25">
      <c r="B9" s="11">
        <v>43862</v>
      </c>
      <c r="C9" s="28">
        <f>(Oferta!$B$17+Oferta!$B$18*Parametros!C16/1000)*Parametros!C75*Parametros!I16+(Oferta!$B$19+Oferta!$B$20*Parametros!D47/1000)*Parametros!C75*Parametros!E47</f>
        <v>0</v>
      </c>
      <c r="D9" s="28">
        <f>(Oferta!$C$17+Oferta!$C$18*Parametros!D16/1000)*Parametros!D75*Parametros!I16+(Oferta!$C$19+Oferta!$C$20*Parametros!D47/1000)*Parametros!D75*Parametros!E47</f>
        <v>0</v>
      </c>
      <c r="E9" s="28">
        <f>(Oferta!$D$17+Oferta!$D$18*Parametros!E16/1000)*Parametros!E75*Parametros!I16+(Oferta!$D$19+Oferta!$D$20*Parametros!D47/1000)*Parametros!E75*Parametros!E47</f>
        <v>0</v>
      </c>
      <c r="F9" s="28">
        <f>(Oferta!$E$17+Oferta!$E$18*Parametros!F16/1000)*Parametros!F75*Parametros!I16+(Oferta!$E$19+Oferta!$E$20*Parametros!D47/1000)*Parametros!F75*Parametros!E47</f>
        <v>0</v>
      </c>
      <c r="G9" s="28">
        <f>(Oferta!$F$17+Oferta!$F$18*Parametros!G16/1000)*Parametros!G75*Parametros!I16+(Oferta!$F$19+Oferta!$F$20*Parametros!D47/1000)*Parametros!G75*Parametros!E47</f>
        <v>0</v>
      </c>
      <c r="H9" s="28">
        <f>(Oferta!$G$17+Oferta!$G$18*Parametros!H16/1000)*Parametros!H75*Parametros!I16+(Oferta!$G$19+Oferta!$G$20*Parametros!D47/1000)*Parametros!H75*Parametros!E47</f>
        <v>0</v>
      </c>
      <c r="I9" s="28">
        <f t="shared" ref="I9:I31" si="0">SUM(C9:H9)</f>
        <v>0</v>
      </c>
      <c r="J9" s="28">
        <f>SUMPRODUCT(Oferta!$B$11:$G$11,Parametros!$C$5:$H$5)*1.051127/12</f>
        <v>48499.505443476031</v>
      </c>
      <c r="K9" s="29">
        <f t="shared" ref="K9:K31" si="1">J9+I9</f>
        <v>48499.505443476031</v>
      </c>
      <c r="L9" s="26"/>
      <c r="M9" s="26"/>
      <c r="N9" s="26"/>
      <c r="O9" s="26"/>
      <c r="P9" s="26"/>
      <c r="Q9" s="26"/>
      <c r="R9" s="26"/>
      <c r="S9" s="26"/>
    </row>
    <row r="10" spans="2:19" ht="15" x14ac:dyDescent="0.25">
      <c r="B10" s="11">
        <v>43891</v>
      </c>
      <c r="C10" s="28">
        <f>(Oferta!$B$17+Oferta!$B$18*Parametros!C17/1000)*Parametros!C76*Parametros!I17+(Oferta!$B$19+Oferta!$B$20*Parametros!D48/1000)*Parametros!C76*Parametros!E48</f>
        <v>0</v>
      </c>
      <c r="D10" s="28">
        <f>(Oferta!$C$17+Oferta!$C$18*Parametros!D17/1000)*Parametros!D76*Parametros!I17+(Oferta!$C$19+Oferta!$C$20*Parametros!D48/1000)*Parametros!D76*Parametros!E48</f>
        <v>0</v>
      </c>
      <c r="E10" s="28">
        <f>(Oferta!$D$17+Oferta!$D$18*Parametros!E17/1000)*Parametros!E76*Parametros!I17+(Oferta!$D$19+Oferta!$D$20*Parametros!D48/1000)*Parametros!E76*Parametros!E48</f>
        <v>0</v>
      </c>
      <c r="F10" s="28">
        <f>(Oferta!$E$17+Oferta!$E$18*Parametros!F17/1000)*Parametros!F76*Parametros!I17+(Oferta!$E$19+Oferta!$E$20*Parametros!D48/1000)*Parametros!F76*Parametros!E48</f>
        <v>0</v>
      </c>
      <c r="G10" s="28">
        <f>(Oferta!$F$17+Oferta!$F$18*Parametros!G17/1000)*Parametros!G76*Parametros!I17+(Oferta!$F$19+Oferta!$F$20*Parametros!D48/1000)*Parametros!G76*Parametros!E48</f>
        <v>0</v>
      </c>
      <c r="H10" s="28">
        <f>(Oferta!$G$17+Oferta!$G$18*Parametros!H17/1000)*Parametros!H76*Parametros!I17+(Oferta!$G$19+Oferta!$G$20*Parametros!D48/1000)*Parametros!H76*Parametros!E48</f>
        <v>0</v>
      </c>
      <c r="I10" s="28">
        <f t="shared" si="0"/>
        <v>0</v>
      </c>
      <c r="J10" s="28">
        <f>SUMPRODUCT(Oferta!$B$11:$G$11,Parametros!$C$5:$H$5)*1.051127/12</f>
        <v>48499.505443476031</v>
      </c>
      <c r="K10" s="29">
        <f t="shared" si="1"/>
        <v>48499.505443476031</v>
      </c>
      <c r="L10" s="26"/>
      <c r="M10" s="26"/>
      <c r="N10" s="26"/>
      <c r="O10" s="26"/>
      <c r="P10" s="26"/>
      <c r="Q10" s="26"/>
      <c r="R10" s="26"/>
      <c r="S10" s="26"/>
    </row>
    <row r="11" spans="2:19" ht="15" x14ac:dyDescent="0.25">
      <c r="B11" s="11">
        <v>43922</v>
      </c>
      <c r="C11" s="28">
        <f>(Oferta!$B$17+Oferta!$B$18*Parametros!C18/1000)*Parametros!C77*Parametros!I18+(Oferta!$B$19+Oferta!$B$20*Parametros!D49/1000)*Parametros!C77*Parametros!E49</f>
        <v>0</v>
      </c>
      <c r="D11" s="28">
        <f>(Oferta!$C$17+Oferta!$C$18*Parametros!D18/1000)*Parametros!D77*Parametros!I18+(Oferta!$C$19+Oferta!$C$20*Parametros!D49/1000)*Parametros!D77*Parametros!E49</f>
        <v>0</v>
      </c>
      <c r="E11" s="28">
        <f>(Oferta!$D$17+Oferta!$D$18*Parametros!E18/1000)*Parametros!E77*Parametros!I18+(Oferta!$D$19+Oferta!$D$20*Parametros!D49/1000)*Parametros!E77*Parametros!E49</f>
        <v>0</v>
      </c>
      <c r="F11" s="28">
        <f>(Oferta!$E$17+Oferta!$E$18*Parametros!F18/1000)*Parametros!F77*Parametros!I18+(Oferta!$E$19+Oferta!$E$20*Parametros!D49/1000)*Parametros!F77*Parametros!E49</f>
        <v>0</v>
      </c>
      <c r="G11" s="28">
        <f>(Oferta!$F$17+Oferta!$F$18*Parametros!G18/1000)*Parametros!G77*Parametros!I18+(Oferta!$F$19+Oferta!$F$20*Parametros!D49/1000)*Parametros!G77*Parametros!E49</f>
        <v>0</v>
      </c>
      <c r="H11" s="28">
        <f>(Oferta!$G$17+Oferta!$G$18*Parametros!H18/1000)*Parametros!H77*Parametros!I18+(Oferta!$G$19+Oferta!$G$20*Parametros!D49/1000)*Parametros!H77*Parametros!E49</f>
        <v>0</v>
      </c>
      <c r="I11" s="28">
        <f t="shared" si="0"/>
        <v>0</v>
      </c>
      <c r="J11" s="28">
        <f>SUMPRODUCT(Oferta!$B$11:$G$11,Parametros!$C$5:$H$5)*1.051127/12</f>
        <v>48499.505443476031</v>
      </c>
      <c r="K11" s="29">
        <f t="shared" si="1"/>
        <v>48499.505443476031</v>
      </c>
      <c r="L11" s="26"/>
      <c r="M11" s="26"/>
      <c r="N11" s="26"/>
      <c r="O11" s="26"/>
      <c r="P11" s="26"/>
      <c r="Q11" s="26"/>
      <c r="R11" s="26"/>
      <c r="S11" s="26"/>
    </row>
    <row r="12" spans="2:19" ht="15" x14ac:dyDescent="0.25">
      <c r="B12" s="11">
        <v>43952</v>
      </c>
      <c r="C12" s="28">
        <f>(Oferta!$B$17+Oferta!$B$18*Parametros!C19/1000)*Parametros!C78*Parametros!I19+(Oferta!$B$19+Oferta!$B$20*Parametros!D50/1000)*Parametros!C78*Parametros!E50</f>
        <v>0</v>
      </c>
      <c r="D12" s="28">
        <f>(Oferta!$C$17+Oferta!$C$18*Parametros!D19/1000)*Parametros!D78*Parametros!I19+(Oferta!$C$19+Oferta!$C$20*Parametros!D50/1000)*Parametros!D78*Parametros!E50</f>
        <v>0</v>
      </c>
      <c r="E12" s="28">
        <f>(Oferta!$D$17+Oferta!$D$18*Parametros!E19/1000)*Parametros!E78*Parametros!I19+(Oferta!$D$19+Oferta!$D$20*Parametros!D50/1000)*Parametros!E78*Parametros!E50</f>
        <v>0</v>
      </c>
      <c r="F12" s="28">
        <f>(Oferta!$E$17+Oferta!$E$18*Parametros!F19/1000)*Parametros!F78*Parametros!I19+(Oferta!$E$19+Oferta!$E$20*Parametros!D50/1000)*Parametros!F78*Parametros!E50</f>
        <v>0</v>
      </c>
      <c r="G12" s="28">
        <f>(Oferta!$F$17+Oferta!$F$18*Parametros!G19/1000)*Parametros!G78*Parametros!I19+(Oferta!$F$19+Oferta!$F$20*Parametros!D50/1000)*Parametros!G78*Parametros!E50</f>
        <v>0</v>
      </c>
      <c r="H12" s="28">
        <f>(Oferta!$G$17+Oferta!$G$18*Parametros!H19/1000)*Parametros!H78*Parametros!I19+(Oferta!$G$19+Oferta!$G$20*Parametros!D50/1000)*Parametros!H78*Parametros!E50</f>
        <v>0</v>
      </c>
      <c r="I12" s="28">
        <f t="shared" si="0"/>
        <v>0</v>
      </c>
      <c r="J12" s="28">
        <f>SUMPRODUCT(Oferta!$B$11:$G$11,Parametros!$C$5:$H$5)*1.051127/12</f>
        <v>48499.505443476031</v>
      </c>
      <c r="K12" s="29">
        <f t="shared" si="1"/>
        <v>48499.505443476031</v>
      </c>
      <c r="L12" s="26"/>
      <c r="M12" s="26"/>
      <c r="N12" s="26"/>
      <c r="O12" s="26"/>
      <c r="P12" s="26"/>
      <c r="Q12" s="26"/>
      <c r="R12" s="26"/>
      <c r="S12" s="26"/>
    </row>
    <row r="13" spans="2:19" ht="15" x14ac:dyDescent="0.25">
      <c r="B13" s="11">
        <v>43983</v>
      </c>
      <c r="C13" s="28">
        <f>(Oferta!$B$17+Oferta!$B$18*Parametros!C20/1000)*Parametros!C79*Parametros!I20+(Oferta!$B$19+Oferta!$B$20*Parametros!D51/1000)*Parametros!C79*Parametros!E51</f>
        <v>0</v>
      </c>
      <c r="D13" s="28">
        <f>(Oferta!$C$17+Oferta!$C$18*Parametros!D20/1000)*Parametros!D79*Parametros!I20+(Oferta!$C$19+Oferta!$C$20*Parametros!D51/1000)*Parametros!D79*Parametros!E51</f>
        <v>0</v>
      </c>
      <c r="E13" s="28">
        <f>(Oferta!$D$17+Oferta!$D$18*Parametros!E20/1000)*Parametros!E79*Parametros!I20+(Oferta!$D$19+Oferta!$D$20*Parametros!D51/1000)*Parametros!E79*Parametros!E51</f>
        <v>0</v>
      </c>
      <c r="F13" s="28">
        <f>(Oferta!$E$17+Oferta!$E$18*Parametros!F20/1000)*Parametros!F79*Parametros!I20+(Oferta!$E$19+Oferta!$E$20*Parametros!D51/1000)*Parametros!F79*Parametros!E51</f>
        <v>0</v>
      </c>
      <c r="G13" s="28">
        <f>(Oferta!$F$17+Oferta!$F$18*Parametros!G20/1000)*Parametros!G79*Parametros!I20+(Oferta!$F$19+Oferta!$F$20*Parametros!D51/1000)*Parametros!G79*Parametros!E51</f>
        <v>0</v>
      </c>
      <c r="H13" s="28">
        <f>(Oferta!$G$17+Oferta!$G$18*Parametros!H20/1000)*Parametros!H79*Parametros!I20+(Oferta!$G$19+Oferta!$G$20*Parametros!D51/1000)*Parametros!H79*Parametros!E51</f>
        <v>0</v>
      </c>
      <c r="I13" s="28">
        <f t="shared" si="0"/>
        <v>0</v>
      </c>
      <c r="J13" s="28">
        <f>SUMPRODUCT(Oferta!$B$11:$G$11,Parametros!$C$5:$H$5)*1.051127/12</f>
        <v>48499.505443476031</v>
      </c>
      <c r="K13" s="29">
        <f t="shared" si="1"/>
        <v>48499.505443476031</v>
      </c>
      <c r="L13" s="26"/>
      <c r="M13" s="26"/>
      <c r="N13" s="26"/>
      <c r="O13" s="26"/>
      <c r="P13" s="26"/>
      <c r="Q13" s="26"/>
      <c r="R13" s="26"/>
      <c r="S13" s="26"/>
    </row>
    <row r="14" spans="2:19" ht="15" x14ac:dyDescent="0.25">
      <c r="B14" s="11">
        <v>44013</v>
      </c>
      <c r="C14" s="28">
        <f>(Oferta!$B$17+Oferta!$B$18*Parametros!C21/1000)*Parametros!C80*Parametros!I21+(Oferta!$B$19+Oferta!$B$20*Parametros!D52/1000)*Parametros!C80*Parametros!E52</f>
        <v>0</v>
      </c>
      <c r="D14" s="28">
        <f>(Oferta!$C$17+Oferta!$C$18*Parametros!D21/1000)*Parametros!D80*Parametros!I21+(Oferta!$C$19+Oferta!$C$20*Parametros!D52/1000)*Parametros!D80*Parametros!E52</f>
        <v>0</v>
      </c>
      <c r="E14" s="28">
        <f>(Oferta!$D$17+Oferta!$D$18*Parametros!E21/1000)*Parametros!E80*Parametros!I21+(Oferta!$D$19+Oferta!$D$20*Parametros!D52/1000)*Parametros!E80*Parametros!E52</f>
        <v>0</v>
      </c>
      <c r="F14" s="28">
        <f>(Oferta!$E$17+Oferta!$E$18*Parametros!F21/1000)*Parametros!F80*Parametros!I21+(Oferta!$E$19+Oferta!$E$20*Parametros!D52/1000)*Parametros!F80*Parametros!E52</f>
        <v>0</v>
      </c>
      <c r="G14" s="28">
        <f>(Oferta!$F$17+Oferta!$F$18*Parametros!G21/1000)*Parametros!G80*Parametros!I21+(Oferta!$F$19+Oferta!$F$20*Parametros!D52/1000)*Parametros!G80*Parametros!E52</f>
        <v>0</v>
      </c>
      <c r="H14" s="28">
        <f>(Oferta!$G$17+Oferta!$G$18*Parametros!H21/1000)*Parametros!H80*Parametros!I21+(Oferta!$G$19+Oferta!$G$20*Parametros!D52/1000)*Parametros!H80*Parametros!E52</f>
        <v>0</v>
      </c>
      <c r="I14" s="28">
        <f t="shared" si="0"/>
        <v>0</v>
      </c>
      <c r="J14" s="28">
        <f>SUMPRODUCT(Oferta!$B$11:$G$11,Parametros!$C$5:$H$5)*1.051127/12</f>
        <v>48499.505443476031</v>
      </c>
      <c r="K14" s="29">
        <f t="shared" si="1"/>
        <v>48499.505443476031</v>
      </c>
      <c r="L14" s="26"/>
      <c r="M14" s="26"/>
      <c r="N14" s="26"/>
      <c r="O14" s="26"/>
      <c r="P14" s="26"/>
      <c r="Q14" s="26"/>
      <c r="R14" s="26"/>
      <c r="S14" s="26"/>
    </row>
    <row r="15" spans="2:19" ht="15" x14ac:dyDescent="0.25">
      <c r="B15" s="11">
        <v>44044</v>
      </c>
      <c r="C15" s="28">
        <f>(Oferta!$B$17+Oferta!$B$18*Parametros!C22/1000)*Parametros!C81*Parametros!I22+(Oferta!$B$19+Oferta!$B$20*Parametros!D53/1000)*Parametros!C81*Parametros!E53</f>
        <v>0</v>
      </c>
      <c r="D15" s="28">
        <f>(Oferta!$C$17+Oferta!$C$18*Parametros!D22/1000)*Parametros!D81*Parametros!I22+(Oferta!$C$19+Oferta!$C$20*Parametros!D53/1000)*Parametros!D81*Parametros!E53</f>
        <v>0</v>
      </c>
      <c r="E15" s="28">
        <f>(Oferta!$D$17+Oferta!$D$18*Parametros!E22/1000)*Parametros!E81*Parametros!I22+(Oferta!$D$19+Oferta!$D$20*Parametros!D53/1000)*Parametros!E81*Parametros!E53</f>
        <v>0</v>
      </c>
      <c r="F15" s="28">
        <f>(Oferta!$E$17+Oferta!$E$18*Parametros!F22/1000)*Parametros!F81*Parametros!I22+(Oferta!$E$19+Oferta!$E$20*Parametros!D53/1000)*Parametros!F81*Parametros!E53</f>
        <v>0</v>
      </c>
      <c r="G15" s="28">
        <f>(Oferta!$F$17+Oferta!$F$18*Parametros!G22/1000)*Parametros!G81*Parametros!I22+(Oferta!$F$19+Oferta!$F$20*Parametros!D53/1000)*Parametros!G81*Parametros!E53</f>
        <v>0</v>
      </c>
      <c r="H15" s="28">
        <f>(Oferta!$G$17+Oferta!$G$18*Parametros!H22/1000)*Parametros!H81*Parametros!I22+(Oferta!$G$19+Oferta!$G$20*Parametros!D53/1000)*Parametros!H81*Parametros!E53</f>
        <v>0</v>
      </c>
      <c r="I15" s="28">
        <f t="shared" si="0"/>
        <v>0</v>
      </c>
      <c r="J15" s="28">
        <f>SUMPRODUCT(Oferta!$B$11:$G$11,Parametros!$C$5:$H$5)*1.051127/12</f>
        <v>48499.505443476031</v>
      </c>
      <c r="K15" s="29">
        <f t="shared" si="1"/>
        <v>48499.505443476031</v>
      </c>
      <c r="L15" s="26"/>
      <c r="M15" s="26"/>
      <c r="N15" s="26"/>
      <c r="O15" s="26"/>
      <c r="P15" s="26"/>
      <c r="Q15" s="26"/>
      <c r="R15" s="26"/>
      <c r="S15" s="26"/>
    </row>
    <row r="16" spans="2:19" ht="15" x14ac:dyDescent="0.25">
      <c r="B16" s="11">
        <v>44075</v>
      </c>
      <c r="C16" s="28">
        <f>(Oferta!$B$17+Oferta!$B$18*Parametros!C23/1000)*Parametros!C82*Parametros!I23+(Oferta!$B$19+Oferta!$B$20*Parametros!D54/1000)*Parametros!C82*Parametros!E54</f>
        <v>0</v>
      </c>
      <c r="D16" s="28">
        <f>(Oferta!$C$17+Oferta!$C$18*Parametros!D23/1000)*Parametros!D82*Parametros!I23+(Oferta!$C$19+Oferta!$C$20*Parametros!D54/1000)*Parametros!D82*Parametros!E54</f>
        <v>0</v>
      </c>
      <c r="E16" s="28">
        <f>(Oferta!$D$17+Oferta!$D$18*Parametros!E23/1000)*Parametros!E82*Parametros!I23+(Oferta!$D$19+Oferta!$D$20*Parametros!D54/1000)*Parametros!E82*Parametros!E54</f>
        <v>0</v>
      </c>
      <c r="F16" s="28">
        <f>(Oferta!$E$17+Oferta!$E$18*Parametros!F23/1000)*Parametros!F82*Parametros!I23+(Oferta!$E$19+Oferta!$E$20*Parametros!D54/1000)*Parametros!F82*Parametros!E54</f>
        <v>0</v>
      </c>
      <c r="G16" s="28">
        <f>(Oferta!$F$17+Oferta!$F$18*Parametros!G23/1000)*Parametros!G82*Parametros!I23+(Oferta!$F$19+Oferta!$F$20*Parametros!D54/1000)*Parametros!G82*Parametros!E54</f>
        <v>0</v>
      </c>
      <c r="H16" s="28">
        <f>(Oferta!$G$17+Oferta!$G$18*Parametros!H23/1000)*Parametros!H82*Parametros!I23+(Oferta!$G$19+Oferta!$G$20*Parametros!D54/1000)*Parametros!H82*Parametros!E54</f>
        <v>0</v>
      </c>
      <c r="I16" s="28">
        <f t="shared" si="0"/>
        <v>0</v>
      </c>
      <c r="J16" s="28">
        <f>SUMPRODUCT(Oferta!$B$11:$G$11,Parametros!$C$5:$H$5)*1.051127/12</f>
        <v>48499.505443476031</v>
      </c>
      <c r="K16" s="29">
        <f t="shared" si="1"/>
        <v>48499.505443476031</v>
      </c>
      <c r="L16" s="26"/>
      <c r="M16" s="26"/>
      <c r="N16" s="26"/>
      <c r="O16" s="26"/>
      <c r="P16" s="26"/>
      <c r="Q16" s="26"/>
      <c r="R16" s="26"/>
      <c r="S16" s="26"/>
    </row>
    <row r="17" spans="2:19" ht="15" x14ac:dyDescent="0.25">
      <c r="B17" s="11">
        <v>44105</v>
      </c>
      <c r="C17" s="28">
        <f>(Oferta!$B$17+Oferta!$B$18*Parametros!C24/1000)*Parametros!C83*Parametros!I24+(Oferta!$B$19+Oferta!$B$20*Parametros!D55/1000)*Parametros!C83*Parametros!E55</f>
        <v>0</v>
      </c>
      <c r="D17" s="28">
        <f>(Oferta!$C$17+Oferta!$C$18*Parametros!D24/1000)*Parametros!D83*Parametros!I24+(Oferta!$C$19+Oferta!$C$20*Parametros!D55/1000)*Parametros!D83*Parametros!E55</f>
        <v>0</v>
      </c>
      <c r="E17" s="28">
        <f>(Oferta!$D$17+Oferta!$D$18*Parametros!E24/1000)*Parametros!E83*Parametros!I24+(Oferta!$D$19+Oferta!$D$20*Parametros!D55/1000)*Parametros!E83*Parametros!E55</f>
        <v>0</v>
      </c>
      <c r="F17" s="28">
        <f>(Oferta!$E$17+Oferta!$E$18*Parametros!F24/1000)*Parametros!F83*Parametros!I24+(Oferta!$E$19+Oferta!$E$20*Parametros!D55/1000)*Parametros!F83*Parametros!E55</f>
        <v>0</v>
      </c>
      <c r="G17" s="28">
        <f>(Oferta!$F$17+Oferta!$F$18*Parametros!G24/1000)*Parametros!G83*Parametros!I24+(Oferta!$F$19+Oferta!$F$20*Parametros!D55/1000)*Parametros!G83*Parametros!E55</f>
        <v>0</v>
      </c>
      <c r="H17" s="28">
        <f>(Oferta!$G$17+Oferta!$G$18*Parametros!H24/1000)*Parametros!H83*Parametros!I24+(Oferta!$G$19+Oferta!$G$20*Parametros!D55/1000)*Parametros!H83*Parametros!E55</f>
        <v>0</v>
      </c>
      <c r="I17" s="28">
        <f t="shared" si="0"/>
        <v>0</v>
      </c>
      <c r="J17" s="28">
        <f>SUMPRODUCT(Oferta!$B$11:$G$11,Parametros!$C$5:$H$5)*1.051127/12</f>
        <v>48499.505443476031</v>
      </c>
      <c r="K17" s="29">
        <f t="shared" si="1"/>
        <v>48499.505443476031</v>
      </c>
      <c r="L17" s="26"/>
      <c r="M17" s="26"/>
      <c r="N17" s="26"/>
      <c r="O17" s="26"/>
      <c r="P17" s="26"/>
      <c r="Q17" s="26"/>
      <c r="R17" s="26"/>
      <c r="S17" s="26"/>
    </row>
    <row r="18" spans="2:19" ht="15" x14ac:dyDescent="0.25">
      <c r="B18" s="11">
        <v>44136</v>
      </c>
      <c r="C18" s="28">
        <f>(Oferta!$B$17+Oferta!$B$18*Parametros!C25/1000)*Parametros!C84*Parametros!I25+(Oferta!$B$19+Oferta!$B$20*Parametros!D56/1000)*Parametros!C84*Parametros!E56</f>
        <v>0</v>
      </c>
      <c r="D18" s="28">
        <f>(Oferta!$C$17+Oferta!$C$18*Parametros!D25/1000)*Parametros!D84*Parametros!I25+(Oferta!$C$19+Oferta!$C$20*Parametros!D56/1000)*Parametros!D84*Parametros!E56</f>
        <v>0</v>
      </c>
      <c r="E18" s="28">
        <f>(Oferta!$D$17+Oferta!$D$18*Parametros!E25/1000)*Parametros!E84*Parametros!I25+(Oferta!$D$19+Oferta!$D$20*Parametros!D56/1000)*Parametros!E84*Parametros!E56</f>
        <v>0</v>
      </c>
      <c r="F18" s="28">
        <f>(Oferta!$E$17+Oferta!$E$18*Parametros!F25/1000)*Parametros!F84*Parametros!I25+(Oferta!$E$19+Oferta!$E$20*Parametros!D56/1000)*Parametros!F84*Parametros!E56</f>
        <v>0</v>
      </c>
      <c r="G18" s="28">
        <f>(Oferta!$F$17+Oferta!$F$18*Parametros!G25/1000)*Parametros!G84*Parametros!I25+(Oferta!$F$19+Oferta!$F$20*Parametros!D56/1000)*Parametros!G84*Parametros!E56</f>
        <v>0</v>
      </c>
      <c r="H18" s="28">
        <f>(Oferta!$G$17+Oferta!$G$18*Parametros!H25/1000)*Parametros!H84*Parametros!I25+(Oferta!$G$19+Oferta!$G$20*Parametros!D56/1000)*Parametros!H84*Parametros!E56</f>
        <v>0</v>
      </c>
      <c r="I18" s="28">
        <f t="shared" si="0"/>
        <v>0</v>
      </c>
      <c r="J18" s="28">
        <f>SUMPRODUCT(Oferta!$B$11:$G$11,Parametros!$C$5:$H$5)*1.051127/12</f>
        <v>48499.505443476031</v>
      </c>
      <c r="K18" s="29">
        <f t="shared" si="1"/>
        <v>48499.505443476031</v>
      </c>
      <c r="L18" s="26"/>
      <c r="M18" s="26"/>
      <c r="N18" s="26"/>
      <c r="O18" s="26"/>
      <c r="P18" s="26"/>
      <c r="Q18" s="26"/>
      <c r="R18" s="26"/>
      <c r="S18" s="26"/>
    </row>
    <row r="19" spans="2:19" ht="15" x14ac:dyDescent="0.25">
      <c r="B19" s="11">
        <v>44166</v>
      </c>
      <c r="C19" s="28">
        <f>(Oferta!$B$17+Oferta!$B$18*Parametros!C26/1000)*Parametros!C85*Parametros!I26+(Oferta!$B$19+Oferta!$B$20*Parametros!D57/1000)*Parametros!C85*Parametros!E57</f>
        <v>0</v>
      </c>
      <c r="D19" s="28">
        <f>(Oferta!$C$17+Oferta!$C$18*Parametros!D26/1000)*Parametros!D85*Parametros!I26+(Oferta!$C$19+Oferta!$C$20*Parametros!D57/1000)*Parametros!D85*Parametros!E57</f>
        <v>0</v>
      </c>
      <c r="E19" s="28">
        <f>(Oferta!$D$17+Oferta!$D$18*Parametros!E26/1000)*Parametros!E85*Parametros!I26+(Oferta!$D$19+Oferta!$D$20*Parametros!D57/1000)*Parametros!E85*Parametros!E57</f>
        <v>0</v>
      </c>
      <c r="F19" s="28">
        <f>(Oferta!$E$17+Oferta!$E$18*Parametros!F26/1000)*Parametros!F85*Parametros!I26+(Oferta!$E$19+Oferta!$E$20*Parametros!D57/1000)*Parametros!F85*Parametros!E57</f>
        <v>0</v>
      </c>
      <c r="G19" s="28">
        <f>(Oferta!$F$17+Oferta!$F$18*Parametros!G26/1000)*Parametros!G85*Parametros!I26+(Oferta!$F$19+Oferta!$F$20*Parametros!D57/1000)*Parametros!G85*Parametros!E57</f>
        <v>0</v>
      </c>
      <c r="H19" s="28">
        <f>(Oferta!$G$17+Oferta!$G$18*Parametros!H26/1000)*Parametros!H85*Parametros!I26+(Oferta!$G$19+Oferta!$G$20*Parametros!D57/1000)*Parametros!H85*Parametros!E57</f>
        <v>0</v>
      </c>
      <c r="I19" s="28">
        <f t="shared" si="0"/>
        <v>0</v>
      </c>
      <c r="J19" s="28">
        <f>SUMPRODUCT(Oferta!$B$11:$G$11,Parametros!$C$5:$H$5)*1.051127/12</f>
        <v>48499.505443476031</v>
      </c>
      <c r="K19" s="29">
        <f t="shared" si="1"/>
        <v>48499.505443476031</v>
      </c>
      <c r="L19" s="26"/>
      <c r="M19" s="26"/>
      <c r="N19" s="26"/>
      <c r="O19" s="26"/>
      <c r="P19" s="26"/>
      <c r="Q19" s="26"/>
      <c r="R19" s="26"/>
      <c r="S19" s="26"/>
    </row>
    <row r="20" spans="2:19" ht="15" x14ac:dyDescent="0.25">
      <c r="B20" s="11">
        <v>44197</v>
      </c>
      <c r="C20" s="28">
        <f>(Oferta!$B$17+Oferta!$B$18*Parametros!C27/1000)*Parametros!C86*Parametros!I27+(Oferta!$B$19+Oferta!$B$20*Parametros!D58/1000)*Parametros!C86*Parametros!E58</f>
        <v>0</v>
      </c>
      <c r="D20" s="28">
        <f>(Oferta!$C$17+Oferta!$C$18*Parametros!D27/1000)*Parametros!D86*Parametros!I27+(Oferta!$C$19+Oferta!$C$20*Parametros!D58/1000)*Parametros!D86*Parametros!E58</f>
        <v>0</v>
      </c>
      <c r="E20" s="28">
        <f>(Oferta!$D$17+Oferta!$D$18*Parametros!E27/1000)*Parametros!E86*Parametros!I27+(Oferta!$D$19+Oferta!$D$20*Parametros!D58/1000)*Parametros!E86*Parametros!E58</f>
        <v>0</v>
      </c>
      <c r="F20" s="28">
        <f>(Oferta!$E$17+Oferta!$E$18*Parametros!F27/1000)*Parametros!F86*Parametros!I27+(Oferta!$E$19+Oferta!$E$20*Parametros!D58/1000)*Parametros!F86*Parametros!E58</f>
        <v>0</v>
      </c>
      <c r="G20" s="28">
        <f>(Oferta!$F$17+Oferta!$F$18*Parametros!G27/1000)*Parametros!G86*Parametros!I27+(Oferta!$F$19+Oferta!$F$20*Parametros!D58/1000)*Parametros!G86*Parametros!E58</f>
        <v>0</v>
      </c>
      <c r="H20" s="28">
        <f>(Oferta!$G$17+Oferta!$G$18*Parametros!H27/1000)*Parametros!H86*Parametros!I27+(Oferta!$G$19+Oferta!$G$20*Parametros!D58/1000)*Parametros!H86*Parametros!E58</f>
        <v>0</v>
      </c>
      <c r="I20" s="28">
        <f t="shared" si="0"/>
        <v>0</v>
      </c>
      <c r="J20" s="28">
        <f>SUMPRODUCT(Oferta!$B$11:$G$11,Parametros!$C$5:$H$5)*1.051127/12</f>
        <v>48499.505443476031</v>
      </c>
      <c r="K20" s="29">
        <f t="shared" si="1"/>
        <v>48499.505443476031</v>
      </c>
      <c r="L20" s="26"/>
      <c r="M20" s="26"/>
      <c r="N20" s="26"/>
      <c r="O20" s="26"/>
      <c r="P20" s="26"/>
      <c r="Q20" s="26"/>
      <c r="R20" s="26"/>
      <c r="S20" s="26"/>
    </row>
    <row r="21" spans="2:19" ht="15" x14ac:dyDescent="0.25">
      <c r="B21" s="11">
        <v>44228</v>
      </c>
      <c r="C21" s="28">
        <f>(Oferta!$B$17+Oferta!$B$18*Parametros!C28/1000)*Parametros!C87*Parametros!I28+(Oferta!$B$19+Oferta!$B$20*Parametros!D59/1000)*Parametros!C87*Parametros!E59</f>
        <v>0</v>
      </c>
      <c r="D21" s="28">
        <f>(Oferta!$C$17+Oferta!$C$18*Parametros!D28/1000)*Parametros!D87*Parametros!I28+(Oferta!$C$19+Oferta!$C$20*Parametros!D59/1000)*Parametros!D87*Parametros!E59</f>
        <v>0</v>
      </c>
      <c r="E21" s="28">
        <f>(Oferta!$D$17+Oferta!$D$18*Parametros!E28/1000)*Parametros!E87*Parametros!I28+(Oferta!$D$19+Oferta!$D$20*Parametros!D59/1000)*Parametros!E87*Parametros!E59</f>
        <v>0</v>
      </c>
      <c r="F21" s="28">
        <f>(Oferta!$E$17+Oferta!$E$18*Parametros!F28/1000)*Parametros!F87*Parametros!I28+(Oferta!$E$19+Oferta!$E$20*Parametros!D59/1000)*Parametros!F87*Parametros!E59</f>
        <v>0</v>
      </c>
      <c r="G21" s="28">
        <f>(Oferta!$F$17+Oferta!$F$18*Parametros!G28/1000)*Parametros!G87*Parametros!I28+(Oferta!$F$19+Oferta!$F$20*Parametros!D59/1000)*Parametros!G87*Parametros!E59</f>
        <v>0</v>
      </c>
      <c r="H21" s="28">
        <f>(Oferta!$G$17+Oferta!$G$18*Parametros!H28/1000)*Parametros!H87*Parametros!I28+(Oferta!$G$19+Oferta!$G$20*Parametros!D59/1000)*Parametros!H87*Parametros!E59</f>
        <v>0</v>
      </c>
      <c r="I21" s="28">
        <f t="shared" si="0"/>
        <v>0</v>
      </c>
      <c r="J21" s="28">
        <f>SUMPRODUCT(Oferta!$B$11:$G$11,Parametros!$C$5:$H$5)*1.051127/12</f>
        <v>48499.505443476031</v>
      </c>
      <c r="K21" s="29">
        <f t="shared" si="1"/>
        <v>48499.505443476031</v>
      </c>
      <c r="L21" s="26"/>
      <c r="M21" s="26"/>
      <c r="N21" s="26"/>
      <c r="O21" s="26"/>
      <c r="P21" s="26"/>
      <c r="Q21" s="26"/>
      <c r="R21" s="26"/>
      <c r="S21" s="26"/>
    </row>
    <row r="22" spans="2:19" ht="15" x14ac:dyDescent="0.25">
      <c r="B22" s="11">
        <v>44256</v>
      </c>
      <c r="C22" s="28">
        <f>(Oferta!$B$17+Oferta!$B$18*Parametros!C29/1000)*Parametros!C88*Parametros!I29+(Oferta!$B$19+Oferta!$B$20*Parametros!D60/1000)*Parametros!C88*Parametros!E60</f>
        <v>0</v>
      </c>
      <c r="D22" s="28">
        <f>(Oferta!$C$17+Oferta!$C$18*Parametros!D29/1000)*Parametros!D88*Parametros!I29+(Oferta!$C$19+Oferta!$C$20*Parametros!D60/1000)*Parametros!D88*Parametros!E60</f>
        <v>0</v>
      </c>
      <c r="E22" s="28">
        <f>(Oferta!$D$17+Oferta!$D$18*Parametros!E29/1000)*Parametros!E88*Parametros!I29+(Oferta!$D$19+Oferta!$D$20*Parametros!D60/1000)*Parametros!E88*Parametros!E60</f>
        <v>0</v>
      </c>
      <c r="F22" s="28">
        <f>(Oferta!$E$17+Oferta!$E$18*Parametros!F29/1000)*Parametros!F88*Parametros!I29+(Oferta!$E$19+Oferta!$E$20*Parametros!D60/1000)*Parametros!F88*Parametros!E60</f>
        <v>0</v>
      </c>
      <c r="G22" s="28">
        <f>(Oferta!$F$17+Oferta!$F$18*Parametros!G29/1000)*Parametros!G88*Parametros!I29+(Oferta!$F$19+Oferta!$F$20*Parametros!D60/1000)*Parametros!G88*Parametros!E60</f>
        <v>0</v>
      </c>
      <c r="H22" s="28">
        <f>(Oferta!$G$17+Oferta!$G$18*Parametros!H29/1000)*Parametros!H88*Parametros!I29+(Oferta!$G$19+Oferta!$G$20*Parametros!D60/1000)*Parametros!H88*Parametros!E60</f>
        <v>0</v>
      </c>
      <c r="I22" s="28">
        <f t="shared" si="0"/>
        <v>0</v>
      </c>
      <c r="J22" s="28">
        <f>SUMPRODUCT(Oferta!$B$11:$G$11,Parametros!$C$5:$H$5)*1.051127/12</f>
        <v>48499.505443476031</v>
      </c>
      <c r="K22" s="29">
        <f t="shared" si="1"/>
        <v>48499.505443476031</v>
      </c>
      <c r="L22" s="26"/>
      <c r="M22" s="26"/>
      <c r="N22" s="26"/>
      <c r="O22" s="26"/>
      <c r="P22" s="26"/>
      <c r="Q22" s="26"/>
      <c r="R22" s="26"/>
      <c r="S22" s="26"/>
    </row>
    <row r="23" spans="2:19" ht="15" x14ac:dyDescent="0.25">
      <c r="B23" s="11">
        <v>44287</v>
      </c>
      <c r="C23" s="28">
        <f>(Oferta!$B$17+Oferta!$B$18*Parametros!C30/1000)*Parametros!C89*Parametros!I30+(Oferta!$B$19+Oferta!$B$20*Parametros!D61/1000)*Parametros!C89*Parametros!E61</f>
        <v>0</v>
      </c>
      <c r="D23" s="28">
        <f>(Oferta!$C$17+Oferta!$C$18*Parametros!D30/1000)*Parametros!D89*Parametros!I30+(Oferta!$C$19+Oferta!$C$20*Parametros!D61/1000)*Parametros!D89*Parametros!E61</f>
        <v>0</v>
      </c>
      <c r="E23" s="28">
        <f>(Oferta!$D$17+Oferta!$D$18*Parametros!E30/1000)*Parametros!E89*Parametros!I30+(Oferta!$D$19+Oferta!$D$20*Parametros!D61/1000)*Parametros!E89*Parametros!E61</f>
        <v>0</v>
      </c>
      <c r="F23" s="28">
        <f>(Oferta!$E$17+Oferta!$E$18*Parametros!F30/1000)*Parametros!F89*Parametros!I30+(Oferta!$E$19+Oferta!$E$20*Parametros!D61/1000)*Parametros!F89*Parametros!E61</f>
        <v>0</v>
      </c>
      <c r="G23" s="28">
        <f>(Oferta!$F$17+Oferta!$F$18*Parametros!G30/1000)*Parametros!G89*Parametros!I30+(Oferta!$F$19+Oferta!$F$20*Parametros!D61/1000)*Parametros!G89*Parametros!E61</f>
        <v>0</v>
      </c>
      <c r="H23" s="28">
        <f>(Oferta!$G$17+Oferta!$G$18*Parametros!H30/1000)*Parametros!H89*Parametros!I30+(Oferta!$G$19+Oferta!$G$20*Parametros!D61/1000)*Parametros!H89*Parametros!E61</f>
        <v>0</v>
      </c>
      <c r="I23" s="28">
        <f t="shared" si="0"/>
        <v>0</v>
      </c>
      <c r="J23" s="28">
        <f>SUMPRODUCT(Oferta!$B$11:$G$11,Parametros!$C$5:$H$5)*1.051127/12</f>
        <v>48499.505443476031</v>
      </c>
      <c r="K23" s="29">
        <f t="shared" si="1"/>
        <v>48499.505443476031</v>
      </c>
      <c r="L23" s="26"/>
      <c r="M23" s="26"/>
      <c r="N23" s="26"/>
      <c r="O23" s="26"/>
      <c r="P23" s="26"/>
      <c r="Q23" s="26"/>
      <c r="R23" s="26"/>
      <c r="S23" s="26"/>
    </row>
    <row r="24" spans="2:19" ht="15" x14ac:dyDescent="0.25">
      <c r="B24" s="11">
        <v>44317</v>
      </c>
      <c r="C24" s="28">
        <f>(Oferta!$B$17+Oferta!$B$18*Parametros!C31/1000)*Parametros!C90*Parametros!I31+(Oferta!$B$19+Oferta!$B$20*Parametros!D62/1000)*Parametros!C90*Parametros!E62</f>
        <v>0</v>
      </c>
      <c r="D24" s="28">
        <f>(Oferta!$C$17+Oferta!$C$18*Parametros!D31/1000)*Parametros!D90*Parametros!I31+(Oferta!$C$19+Oferta!$C$20*Parametros!D62/1000)*Parametros!D90*Parametros!E62</f>
        <v>0</v>
      </c>
      <c r="E24" s="28">
        <f>(Oferta!$D$17+Oferta!$D$18*Parametros!E31/1000)*Parametros!E90*Parametros!I31+(Oferta!$D$19+Oferta!$D$20*Parametros!D62/1000)*Parametros!E90*Parametros!E62</f>
        <v>0</v>
      </c>
      <c r="F24" s="28">
        <f>(Oferta!$E$17+Oferta!$E$18*Parametros!F31/1000)*Parametros!F90*Parametros!I31+(Oferta!$E$19+Oferta!$E$20*Parametros!D62/1000)*Parametros!F90*Parametros!E62</f>
        <v>0</v>
      </c>
      <c r="G24" s="28">
        <f>(Oferta!$F$17+Oferta!$F$18*Parametros!G31/1000)*Parametros!G90*Parametros!I31+(Oferta!$F$19+Oferta!$F$20*Parametros!D62/1000)*Parametros!G90*Parametros!E62</f>
        <v>0</v>
      </c>
      <c r="H24" s="28">
        <f>(Oferta!$G$17+Oferta!$G$18*Parametros!H31/1000)*Parametros!H90*Parametros!I31+(Oferta!$G$19+Oferta!$G$20*Parametros!D62/1000)*Parametros!H90*Parametros!E62</f>
        <v>0</v>
      </c>
      <c r="I24" s="28">
        <f t="shared" si="0"/>
        <v>0</v>
      </c>
      <c r="J24" s="28">
        <f>SUMPRODUCT(Oferta!$B$11:$G$11,Parametros!$C$5:$H$5)*1.051127/12</f>
        <v>48499.505443476031</v>
      </c>
      <c r="K24" s="29">
        <f t="shared" si="1"/>
        <v>48499.505443476031</v>
      </c>
      <c r="L24" s="26"/>
      <c r="M24" s="26"/>
      <c r="N24" s="26"/>
      <c r="O24" s="26"/>
      <c r="P24" s="26"/>
      <c r="Q24" s="26"/>
      <c r="R24" s="26"/>
      <c r="S24" s="26"/>
    </row>
    <row r="25" spans="2:19" ht="15" x14ac:dyDescent="0.25">
      <c r="B25" s="11">
        <v>44348</v>
      </c>
      <c r="C25" s="28">
        <f>(Oferta!$B$17+Oferta!$B$18*Parametros!C32/1000)*Parametros!C91*Parametros!I32+(Oferta!$B$19+Oferta!$B$20*Parametros!D63/1000)*Parametros!C91*Parametros!E63</f>
        <v>0</v>
      </c>
      <c r="D25" s="28">
        <f>(Oferta!$C$17+Oferta!$C$18*Parametros!D32/1000)*Parametros!D91*Parametros!I32+(Oferta!$C$19+Oferta!$C$20*Parametros!D63/1000)*Parametros!D91*Parametros!E63</f>
        <v>0</v>
      </c>
      <c r="E25" s="28">
        <f>(Oferta!$D$17+Oferta!$D$18*Parametros!E32/1000)*Parametros!E91*Parametros!I32+(Oferta!$D$19+Oferta!$D$20*Parametros!D63/1000)*Parametros!E91*Parametros!E63</f>
        <v>0</v>
      </c>
      <c r="F25" s="28">
        <f>(Oferta!$E$17+Oferta!$E$18*Parametros!F32/1000)*Parametros!F91*Parametros!I32+(Oferta!$E$19+Oferta!$E$20*Parametros!D63/1000)*Parametros!F91*Parametros!E63</f>
        <v>0</v>
      </c>
      <c r="G25" s="28">
        <f>(Oferta!$F$17+Oferta!$F$18*Parametros!G32/1000)*Parametros!G91*Parametros!I32+(Oferta!$F$19+Oferta!$F$20*Parametros!D63/1000)*Parametros!G91*Parametros!E63</f>
        <v>0</v>
      </c>
      <c r="H25" s="28">
        <f>(Oferta!$G$17+Oferta!$G$18*Parametros!H32/1000)*Parametros!H91*Parametros!I32+(Oferta!$G$19+Oferta!$G$20*Parametros!D63/1000)*Parametros!H91*Parametros!E63</f>
        <v>0</v>
      </c>
      <c r="I25" s="28">
        <f t="shared" si="0"/>
        <v>0</v>
      </c>
      <c r="J25" s="28">
        <f>SUMPRODUCT(Oferta!$B$11:$G$11,Parametros!$C$5:$H$5)*1.051127/12</f>
        <v>48499.505443476031</v>
      </c>
      <c r="K25" s="29">
        <f t="shared" si="1"/>
        <v>48499.505443476031</v>
      </c>
      <c r="L25" s="26"/>
      <c r="M25" s="26"/>
      <c r="N25" s="26"/>
      <c r="O25" s="26"/>
      <c r="P25" s="26"/>
      <c r="Q25" s="26"/>
      <c r="R25" s="26"/>
      <c r="S25" s="26"/>
    </row>
    <row r="26" spans="2:19" ht="15" x14ac:dyDescent="0.25">
      <c r="B26" s="11">
        <v>44378</v>
      </c>
      <c r="C26" s="28">
        <f>(Oferta!$B$17+Oferta!$B$18*Parametros!C33/1000)*Parametros!C92*Parametros!I33+(Oferta!$B$19+Oferta!$B$20*Parametros!D64/1000)*Parametros!C92*Parametros!E64</f>
        <v>0</v>
      </c>
      <c r="D26" s="28">
        <f>(Oferta!$C$17+Oferta!$C$18*Parametros!D33/1000)*Parametros!D92*Parametros!I33+(Oferta!$C$19+Oferta!$C$20*Parametros!D64/1000)*Parametros!D92*Parametros!E64</f>
        <v>0</v>
      </c>
      <c r="E26" s="28">
        <f>(Oferta!$D$17+Oferta!$D$18*Parametros!E33/1000)*Parametros!E92*Parametros!I33+(Oferta!$D$19+Oferta!$D$20*Parametros!D64/1000)*Parametros!E92*Parametros!E64</f>
        <v>0</v>
      </c>
      <c r="F26" s="28">
        <f>(Oferta!$E$17+Oferta!$E$18*Parametros!F33/1000)*Parametros!F92*Parametros!I33+(Oferta!$E$19+Oferta!$E$20*Parametros!D64/1000)*Parametros!F92*Parametros!E64</f>
        <v>0</v>
      </c>
      <c r="G26" s="28">
        <f>(Oferta!$F$17+Oferta!$F$18*Parametros!G33/1000)*Parametros!G92*Parametros!I33+(Oferta!$F$19+Oferta!$F$20*Parametros!D64/1000)*Parametros!G92*Parametros!E64</f>
        <v>0</v>
      </c>
      <c r="H26" s="28">
        <f>(Oferta!$G$17+Oferta!$G$18*Parametros!H33/1000)*Parametros!H92*Parametros!I33+(Oferta!$G$19+Oferta!$G$20*Parametros!D64/1000)*Parametros!H92*Parametros!E64</f>
        <v>0</v>
      </c>
      <c r="I26" s="28">
        <f t="shared" si="0"/>
        <v>0</v>
      </c>
      <c r="J26" s="28">
        <f>SUMPRODUCT(Oferta!$B$11:$G$11,Parametros!$C$5:$H$5)*1.051127/12</f>
        <v>48499.505443476031</v>
      </c>
      <c r="K26" s="29">
        <f t="shared" si="1"/>
        <v>48499.505443476031</v>
      </c>
      <c r="L26" s="26"/>
      <c r="M26" s="26"/>
      <c r="N26" s="26"/>
      <c r="O26" s="26"/>
      <c r="P26" s="26"/>
      <c r="Q26" s="26"/>
      <c r="R26" s="26"/>
      <c r="S26" s="26"/>
    </row>
    <row r="27" spans="2:19" ht="15" x14ac:dyDescent="0.25">
      <c r="B27" s="11">
        <v>44409</v>
      </c>
      <c r="C27" s="28">
        <f>(Oferta!$B$17+Oferta!$B$18*Parametros!C34/1000)*Parametros!C93*Parametros!I34+(Oferta!$B$19+Oferta!$B$20*Parametros!D65/1000)*Parametros!C93*Parametros!E65</f>
        <v>0</v>
      </c>
      <c r="D27" s="28">
        <f>(Oferta!$C$17+Oferta!$C$18*Parametros!D34/1000)*Parametros!D93*Parametros!I34+(Oferta!$C$19+Oferta!$C$20*Parametros!D65/1000)*Parametros!D93*Parametros!E65</f>
        <v>0</v>
      </c>
      <c r="E27" s="28">
        <f>(Oferta!$D$17+Oferta!$D$18*Parametros!E34/1000)*Parametros!E93*Parametros!I34+(Oferta!$D$19+Oferta!$D$20*Parametros!D65/1000)*Parametros!E93*Parametros!E65</f>
        <v>0</v>
      </c>
      <c r="F27" s="28">
        <f>(Oferta!$E$17+Oferta!$E$18*Parametros!F34/1000)*Parametros!F93*Parametros!I34+(Oferta!$E$19+Oferta!$E$20*Parametros!D65/1000)*Parametros!F93*Parametros!E65</f>
        <v>0</v>
      </c>
      <c r="G27" s="28">
        <f>(Oferta!$F$17+Oferta!$F$18*Parametros!G34/1000)*Parametros!G93*Parametros!I34+(Oferta!$F$19+Oferta!$F$20*Parametros!D65/1000)*Parametros!G93*Parametros!E65</f>
        <v>0</v>
      </c>
      <c r="H27" s="28">
        <f>(Oferta!$G$17+Oferta!$G$18*Parametros!H34/1000)*Parametros!H93*Parametros!I34+(Oferta!$G$19+Oferta!$G$20*Parametros!D65/1000)*Parametros!H93*Parametros!E65</f>
        <v>0</v>
      </c>
      <c r="I27" s="28">
        <f t="shared" si="0"/>
        <v>0</v>
      </c>
      <c r="J27" s="28">
        <f>SUMPRODUCT(Oferta!$B$11:$G$11,Parametros!$C$5:$H$5)*1.051127/12</f>
        <v>48499.505443476031</v>
      </c>
      <c r="K27" s="29">
        <f t="shared" si="1"/>
        <v>48499.505443476031</v>
      </c>
      <c r="L27" s="26"/>
      <c r="M27" s="26"/>
      <c r="N27" s="26"/>
      <c r="O27" s="26"/>
      <c r="P27" s="26"/>
      <c r="Q27" s="26"/>
      <c r="R27" s="26"/>
      <c r="S27" s="26"/>
    </row>
    <row r="28" spans="2:19" ht="15" x14ac:dyDescent="0.25">
      <c r="B28" s="11">
        <v>44440</v>
      </c>
      <c r="C28" s="28">
        <f>(Oferta!$B$17+Oferta!$B$18*Parametros!C35/1000)*Parametros!C94*Parametros!I35+(Oferta!$B$19+Oferta!$B$20*Parametros!D66/1000)*Parametros!C94*Parametros!E66</f>
        <v>0</v>
      </c>
      <c r="D28" s="28">
        <f>(Oferta!$C$17+Oferta!$C$18*Parametros!D35/1000)*Parametros!D94*Parametros!I35+(Oferta!$C$19+Oferta!$C$20*Parametros!D66/1000)*Parametros!D94*Parametros!E66</f>
        <v>0</v>
      </c>
      <c r="E28" s="28">
        <f>(Oferta!$D$17+Oferta!$D$18*Parametros!E35/1000)*Parametros!E94*Parametros!I35+(Oferta!$D$19+Oferta!$D$20*Parametros!D66/1000)*Parametros!E94*Parametros!E66</f>
        <v>0</v>
      </c>
      <c r="F28" s="28">
        <f>(Oferta!$E$17+Oferta!$E$18*Parametros!F35/1000)*Parametros!F94*Parametros!I35+(Oferta!$E$19+Oferta!$E$20*Parametros!D66/1000)*Parametros!F94*Parametros!E66</f>
        <v>0</v>
      </c>
      <c r="G28" s="28">
        <f>(Oferta!$F$17+Oferta!$F$18*Parametros!G35/1000)*Parametros!G94*Parametros!I35+(Oferta!$F$19+Oferta!$F$20*Parametros!D66/1000)*Parametros!G94*Parametros!E66</f>
        <v>0</v>
      </c>
      <c r="H28" s="28">
        <f>(Oferta!$G$17+Oferta!$G$18*Parametros!H35/1000)*Parametros!H94*Parametros!I35+(Oferta!$G$19+Oferta!$G$20*Parametros!D66/1000)*Parametros!H94*Parametros!E66</f>
        <v>0</v>
      </c>
      <c r="I28" s="28">
        <f t="shared" si="0"/>
        <v>0</v>
      </c>
      <c r="J28" s="28">
        <f>SUMPRODUCT(Oferta!$B$11:$G$11,Parametros!$C$5:$H$5)*1.051127/12</f>
        <v>48499.505443476031</v>
      </c>
      <c r="K28" s="29">
        <f t="shared" si="1"/>
        <v>48499.505443476031</v>
      </c>
      <c r="L28" s="26"/>
      <c r="M28" s="26"/>
      <c r="N28" s="26"/>
      <c r="O28" s="26"/>
      <c r="P28" s="26"/>
      <c r="Q28" s="26"/>
      <c r="R28" s="26"/>
      <c r="S28" s="26"/>
    </row>
    <row r="29" spans="2:19" ht="15" x14ac:dyDescent="0.25">
      <c r="B29" s="11">
        <v>44470</v>
      </c>
      <c r="C29" s="28">
        <f>(Oferta!$B$17+Oferta!$B$18*Parametros!C36/1000)*Parametros!C95*Parametros!I36+(Oferta!$B$19+Oferta!$B$20*Parametros!D67/1000)*Parametros!C95*Parametros!E67</f>
        <v>0</v>
      </c>
      <c r="D29" s="28">
        <f>(Oferta!$C$17+Oferta!$C$18*Parametros!D36/1000)*Parametros!D95*Parametros!I36+(Oferta!$C$19+Oferta!$C$20*Parametros!D67/1000)*Parametros!D95*Parametros!E67</f>
        <v>0</v>
      </c>
      <c r="E29" s="28">
        <f>(Oferta!$D$17+Oferta!$D$18*Parametros!E36/1000)*Parametros!E95*Parametros!I36+(Oferta!$D$19+Oferta!$D$20*Parametros!D67/1000)*Parametros!E95*Parametros!E67</f>
        <v>0</v>
      </c>
      <c r="F29" s="28">
        <f>(Oferta!$E$17+Oferta!$E$18*Parametros!F36/1000)*Parametros!F95*Parametros!I36+(Oferta!$E$19+Oferta!$E$20*Parametros!D67/1000)*Parametros!F95*Parametros!E67</f>
        <v>0</v>
      </c>
      <c r="G29" s="28">
        <f>(Oferta!$F$17+Oferta!$F$18*Parametros!G36/1000)*Parametros!G95*Parametros!I36+(Oferta!$F$19+Oferta!$F$20*Parametros!D67/1000)*Parametros!G95*Parametros!E67</f>
        <v>0</v>
      </c>
      <c r="H29" s="28">
        <f>(Oferta!$G$17+Oferta!$G$18*Parametros!H36/1000)*Parametros!H95*Parametros!I36+(Oferta!$G$19+Oferta!$G$20*Parametros!D67/1000)*Parametros!H95*Parametros!E67</f>
        <v>0</v>
      </c>
      <c r="I29" s="28">
        <f t="shared" si="0"/>
        <v>0</v>
      </c>
      <c r="J29" s="28">
        <f>SUMPRODUCT(Oferta!$B$11:$G$11,Parametros!$C$5:$H$5)*1.051127/12</f>
        <v>48499.505443476031</v>
      </c>
      <c r="K29" s="29">
        <f t="shared" si="1"/>
        <v>48499.505443476031</v>
      </c>
      <c r="L29" s="26"/>
      <c r="M29" s="26"/>
      <c r="N29" s="26"/>
      <c r="O29" s="26"/>
      <c r="P29" s="26"/>
      <c r="Q29" s="26"/>
      <c r="R29" s="26"/>
      <c r="S29" s="26"/>
    </row>
    <row r="30" spans="2:19" ht="15" x14ac:dyDescent="0.25">
      <c r="B30" s="11">
        <v>44501</v>
      </c>
      <c r="C30" s="28">
        <f>(Oferta!$B$17+Oferta!$B$18*Parametros!C37/1000)*Parametros!C96*Parametros!I37+(Oferta!$B$19+Oferta!$B$20*Parametros!D68/1000)*Parametros!C96*Parametros!E68</f>
        <v>0</v>
      </c>
      <c r="D30" s="28">
        <f>(Oferta!$C$17+Oferta!$C$18*Parametros!D37/1000)*Parametros!D96*Parametros!I37+(Oferta!$C$19+Oferta!$C$20*Parametros!D68/1000)*Parametros!D96*Parametros!E68</f>
        <v>0</v>
      </c>
      <c r="E30" s="28">
        <f>(Oferta!$D$17+Oferta!$D$18*Parametros!E37/1000)*Parametros!E96*Parametros!I37+(Oferta!$D$19+Oferta!$D$20*Parametros!D68/1000)*Parametros!E96*Parametros!E68</f>
        <v>0</v>
      </c>
      <c r="F30" s="28">
        <f>(Oferta!$E$17+Oferta!$E$18*Parametros!F37/1000)*Parametros!F96*Parametros!I37+(Oferta!$E$19+Oferta!$E$20*Parametros!D68/1000)*Parametros!F96*Parametros!E68</f>
        <v>0</v>
      </c>
      <c r="G30" s="28">
        <f>(Oferta!$F$17+Oferta!$F$18*Parametros!G37/1000)*Parametros!G96*Parametros!I37+(Oferta!$F$19+Oferta!$F$20*Parametros!D68/1000)*Parametros!G96*Parametros!E68</f>
        <v>0</v>
      </c>
      <c r="H30" s="28">
        <f>(Oferta!$G$17+Oferta!$G$18*Parametros!H37/1000)*Parametros!H96*Parametros!I37+(Oferta!$G$19+Oferta!$G$20*Parametros!D68/1000)*Parametros!H96*Parametros!E68</f>
        <v>0</v>
      </c>
      <c r="I30" s="28">
        <f t="shared" si="0"/>
        <v>0</v>
      </c>
      <c r="J30" s="28">
        <f>SUMPRODUCT(Oferta!$B$11:$G$11,Parametros!$C$5:$H$5)*1.051127/12</f>
        <v>48499.505443476031</v>
      </c>
      <c r="K30" s="29">
        <f t="shared" si="1"/>
        <v>48499.505443476031</v>
      </c>
      <c r="L30" s="26"/>
      <c r="M30" s="26"/>
      <c r="N30" s="26"/>
      <c r="O30" s="26"/>
      <c r="P30" s="26"/>
      <c r="Q30" s="26"/>
      <c r="R30" s="26"/>
      <c r="S30" s="26"/>
    </row>
    <row r="31" spans="2:19" ht="15" x14ac:dyDescent="0.25">
      <c r="B31" s="11">
        <v>44531</v>
      </c>
      <c r="C31" s="28">
        <f>(Oferta!$B$17+Oferta!$B$18*Parametros!C38/1000)*Parametros!C97*Parametros!I38+(Oferta!$B$19+Oferta!$B$20*Parametros!D69/1000)*Parametros!C97*Parametros!E69</f>
        <v>0</v>
      </c>
      <c r="D31" s="28">
        <f>(Oferta!$C$17+Oferta!$C$18*Parametros!D38/1000)*Parametros!D97*Parametros!I38+(Oferta!$C$19+Oferta!$C$20*Parametros!D69/1000)*Parametros!D97*Parametros!E69</f>
        <v>0</v>
      </c>
      <c r="E31" s="28">
        <f>(Oferta!$D$17+Oferta!$D$18*Parametros!E38/1000)*Parametros!E97*Parametros!I38+(Oferta!$D$19+Oferta!$D$20*Parametros!D69/1000)*Parametros!E97*Parametros!E69</f>
        <v>0</v>
      </c>
      <c r="F31" s="28">
        <f>(Oferta!$E$17+Oferta!$E$18*Parametros!F38/1000)*Parametros!F97*Parametros!I38+(Oferta!$E$19+Oferta!$E$20*Parametros!D69/1000)*Parametros!F97*Parametros!E69</f>
        <v>0</v>
      </c>
      <c r="G31" s="28">
        <f>(Oferta!$F$17+Oferta!$F$18*Parametros!G38/1000)*Parametros!G97*Parametros!I38+(Oferta!$F$19+Oferta!$F$20*Parametros!D69/1000)*Parametros!G97*Parametros!E69</f>
        <v>0</v>
      </c>
      <c r="H31" s="28">
        <f>(Oferta!$G$17+Oferta!$G$18*Parametros!H38/1000)*Parametros!H97*Parametros!I38+(Oferta!$G$19+Oferta!$G$20*Parametros!D69/1000)*Parametros!H97*Parametros!E69</f>
        <v>0</v>
      </c>
      <c r="I31" s="28">
        <f t="shared" si="0"/>
        <v>0</v>
      </c>
      <c r="J31" s="28">
        <f>SUMPRODUCT(Oferta!$B$11:$G$11,Parametros!$C$5:$H$5)*1.051127/12</f>
        <v>48499.505443476031</v>
      </c>
      <c r="K31" s="29">
        <f t="shared" si="1"/>
        <v>48499.505443476031</v>
      </c>
      <c r="L31" s="26"/>
      <c r="M31" s="26"/>
      <c r="N31" s="26"/>
      <c r="O31" s="26"/>
      <c r="P31" s="26"/>
      <c r="Q31" s="26"/>
      <c r="R31" s="26"/>
      <c r="S31" s="26"/>
    </row>
    <row r="32" spans="2:19" ht="15" x14ac:dyDescent="0.25">
      <c r="B32" s="11" t="s">
        <v>25</v>
      </c>
      <c r="C32" s="30"/>
      <c r="D32" s="30"/>
      <c r="E32" s="30"/>
      <c r="F32" s="30"/>
      <c r="G32" s="30"/>
      <c r="H32" s="30"/>
      <c r="I32" s="29">
        <f>SUM(I8:I31)</f>
        <v>0</v>
      </c>
      <c r="J32" s="29">
        <f>SUM(J8:J31)</f>
        <v>1163988.130643425</v>
      </c>
      <c r="K32" s="31">
        <f>SUM(K8:K31)</f>
        <v>1163988.130643425</v>
      </c>
    </row>
    <row r="33" spans="2:15" ht="15" x14ac:dyDescent="0.25">
      <c r="I33" s="26"/>
    </row>
    <row r="35" spans="2:15" ht="15" x14ac:dyDescent="0.25">
      <c r="B35" s="27" t="s">
        <v>61</v>
      </c>
    </row>
    <row r="36" spans="2:15" x14ac:dyDescent="0.3">
      <c r="C36" s="53" t="s">
        <v>55</v>
      </c>
      <c r="D36" s="54"/>
      <c r="E36" s="54"/>
      <c r="F36" s="54"/>
      <c r="G36" s="54"/>
      <c r="H36" s="54"/>
      <c r="I36" s="55"/>
      <c r="J36" s="24" t="s">
        <v>54</v>
      </c>
      <c r="K36" s="24" t="s">
        <v>56</v>
      </c>
    </row>
    <row r="37" spans="2:15" x14ac:dyDescent="0.3">
      <c r="C37" s="11" t="s">
        <v>0</v>
      </c>
      <c r="D37" s="11" t="s">
        <v>1</v>
      </c>
      <c r="E37" s="11" t="s">
        <v>2</v>
      </c>
      <c r="F37" s="11" t="s">
        <v>3</v>
      </c>
      <c r="G37" s="11" t="s">
        <v>4</v>
      </c>
      <c r="H37" s="11" t="s">
        <v>5</v>
      </c>
      <c r="I37" s="11" t="s">
        <v>52</v>
      </c>
      <c r="J37" s="25" t="s">
        <v>53</v>
      </c>
      <c r="K37" s="25" t="s">
        <v>53</v>
      </c>
    </row>
    <row r="38" spans="2:15" ht="15" x14ac:dyDescent="0.25">
      <c r="B38" s="11">
        <v>43831</v>
      </c>
      <c r="C38" s="28">
        <f>(Oferta!$B$35+Oferta!$B$36*Parametros!C15/1000)*Parametros!C102*Parametros!I15+(Oferta!$B$37+Oferta!$B$38*Parametros!D46/1000)*Parametros!C102*Parametros!E46</f>
        <v>0</v>
      </c>
      <c r="D38" s="28">
        <f>(Oferta!$C$35+Oferta!$C$36*Parametros!D15/1000)*Parametros!D102*Parametros!I15+(Oferta!$C$37+Oferta!$C$38*Parametros!D46/1000)*Parametros!D102*Parametros!E46</f>
        <v>0</v>
      </c>
      <c r="E38" s="28">
        <f>(Oferta!$D$35+Oferta!$D$36*Parametros!E15/1000)*Parametros!E102*Parametros!I15+(Oferta!$D$37+Oferta!$D$38*Parametros!D46/1000)*Parametros!E102*Parametros!E46</f>
        <v>0</v>
      </c>
      <c r="F38" s="28">
        <f>(Oferta!$E$35+Oferta!$E$36*Parametros!F15/1000)*Parametros!F102*Parametros!I15+(Oferta!$E$37+Oferta!$E$38*Parametros!D46/1000)*Parametros!F102*Parametros!E46</f>
        <v>0</v>
      </c>
      <c r="G38" s="28">
        <f>(Oferta!$F$35+Oferta!$F$36*Parametros!G15/1000)*Parametros!G102*Parametros!I15+(Oferta!$F$37+Oferta!$F$38*Parametros!D46/1000)*Parametros!G102*Parametros!E46</f>
        <v>0</v>
      </c>
      <c r="H38" s="28">
        <f>(Oferta!$G$35+Oferta!$G$36*Parametros!H15/1000)*Parametros!H102*Parametros!I15+(Oferta!$G$37+Oferta!$G$38*Parametros!D46/1000)*Parametros!H102*Parametros!E46</f>
        <v>0</v>
      </c>
      <c r="I38" s="28">
        <f>SUM(C38:H38)</f>
        <v>0</v>
      </c>
      <c r="J38" s="28">
        <f>SUMPRODUCT(Oferta!$B$29:$G$29,Parametros!$C$6:$H$6)*1.051127/12</f>
        <v>11307.137680581107</v>
      </c>
      <c r="K38" s="29">
        <f>J38+I38</f>
        <v>11307.137680581107</v>
      </c>
      <c r="L38" s="32"/>
      <c r="N38" s="26"/>
    </row>
    <row r="39" spans="2:15" ht="15" x14ac:dyDescent="0.25">
      <c r="B39" s="11">
        <v>43862</v>
      </c>
      <c r="C39" s="28">
        <f>(Oferta!$B$35+Oferta!$B$36*Parametros!C16/1000)*Parametros!C103*Parametros!I16+(Oferta!$B$37+Oferta!$B$38*Parametros!D47/1000)*Parametros!C103*Parametros!E47</f>
        <v>0</v>
      </c>
      <c r="D39" s="28">
        <f>(Oferta!$C$35+Oferta!$C$36*Parametros!D16/1000)*Parametros!D103*Parametros!I16+(Oferta!$C$37+Oferta!$C$38*Parametros!D47/1000)*Parametros!D103*Parametros!E47</f>
        <v>0</v>
      </c>
      <c r="E39" s="28">
        <f>(Oferta!$D$35+Oferta!$D$36*Parametros!E16/1000)*Parametros!E103*Parametros!I16+(Oferta!$D$37+Oferta!$D$38*Parametros!D47/1000)*Parametros!E103*Parametros!E47</f>
        <v>0</v>
      </c>
      <c r="F39" s="28">
        <f>(Oferta!$E$35+Oferta!$E$36*Parametros!F16/1000)*Parametros!F103*Parametros!I16+(Oferta!$E$37+Oferta!$E$38*Parametros!D47/1000)*Parametros!F103*Parametros!E47</f>
        <v>0</v>
      </c>
      <c r="G39" s="28">
        <f>(Oferta!$F$35+Oferta!$F$36*Parametros!G16/1000)*Parametros!G103*Parametros!I16+(Oferta!$F$37+Oferta!$F$38*Parametros!D47/1000)*Parametros!G103*Parametros!E47</f>
        <v>0</v>
      </c>
      <c r="H39" s="28">
        <f>(Oferta!$G$35+Oferta!$G$36*Parametros!H16/1000)*Parametros!H103*Parametros!I16+(Oferta!$G$37+Oferta!$G$38*Parametros!D47/1000)*Parametros!H103*Parametros!E47</f>
        <v>0</v>
      </c>
      <c r="I39" s="28">
        <f t="shared" ref="I39:I61" si="2">SUM(C39:H39)</f>
        <v>0</v>
      </c>
      <c r="J39" s="28">
        <f>SUMPRODUCT(Oferta!$B$29:$G$29,Parametros!$C$6:$H$6)*1.051127/12</f>
        <v>11307.137680581107</v>
      </c>
      <c r="K39" s="29">
        <f t="shared" ref="K39:K61" si="3">J39+I39</f>
        <v>11307.137680581107</v>
      </c>
      <c r="L39" s="32"/>
      <c r="N39" s="26"/>
    </row>
    <row r="40" spans="2:15" ht="15" x14ac:dyDescent="0.25">
      <c r="B40" s="11">
        <v>43891</v>
      </c>
      <c r="C40" s="28">
        <f>(Oferta!$B$35+Oferta!$B$36*Parametros!C17/1000)*Parametros!C104*Parametros!I17+(Oferta!$B$37+Oferta!$B$38*Parametros!D48/1000)*Parametros!C104*Parametros!E48</f>
        <v>0</v>
      </c>
      <c r="D40" s="28">
        <f>(Oferta!$C$35+Oferta!$C$36*Parametros!D17/1000)*Parametros!D104*Parametros!I17+(Oferta!$C$37+Oferta!$C$38*Parametros!D48/1000)*Parametros!D104*Parametros!E48</f>
        <v>0</v>
      </c>
      <c r="E40" s="28">
        <f>(Oferta!$D$35+Oferta!$D$36*Parametros!E17/1000)*Parametros!E104*Parametros!I17+(Oferta!$D$37+Oferta!$D$38*Parametros!D48/1000)*Parametros!E104*Parametros!E48</f>
        <v>0</v>
      </c>
      <c r="F40" s="28">
        <f>(Oferta!$E$35+Oferta!$E$36*Parametros!F17/1000)*Parametros!F104*Parametros!I17+(Oferta!$E$37+Oferta!$E$38*Parametros!D48/1000)*Parametros!F104*Parametros!E48</f>
        <v>0</v>
      </c>
      <c r="G40" s="28">
        <f>(Oferta!$F$35+Oferta!$F$36*Parametros!G17/1000)*Parametros!G104*Parametros!I17+(Oferta!$F$37+Oferta!$F$38*Parametros!D48/1000)*Parametros!G104*Parametros!E48</f>
        <v>0</v>
      </c>
      <c r="H40" s="28">
        <f>(Oferta!$G$35+Oferta!$G$36*Parametros!H17/1000)*Parametros!H104*Parametros!I17+(Oferta!$G$37+Oferta!$G$38*Parametros!D48/1000)*Parametros!H104*Parametros!E48</f>
        <v>0</v>
      </c>
      <c r="I40" s="28">
        <f t="shared" si="2"/>
        <v>0</v>
      </c>
      <c r="J40" s="28">
        <f>SUMPRODUCT(Oferta!$B$29:$G$29,Parametros!$C$6:$H$6)*1.051127/12</f>
        <v>11307.137680581107</v>
      </c>
      <c r="K40" s="29">
        <f t="shared" si="3"/>
        <v>11307.137680581107</v>
      </c>
      <c r="L40" s="32"/>
      <c r="N40" s="26"/>
    </row>
    <row r="41" spans="2:15" ht="15" x14ac:dyDescent="0.25">
      <c r="B41" s="11">
        <v>43922</v>
      </c>
      <c r="C41" s="28">
        <f>(Oferta!$B$35+Oferta!$B$36*Parametros!C18/1000)*Parametros!C105*Parametros!I18+(Oferta!$B$37+Oferta!$B$38*Parametros!D49/1000)*Parametros!C105*Parametros!E49</f>
        <v>0</v>
      </c>
      <c r="D41" s="28">
        <f>(Oferta!$C$35+Oferta!$C$36*Parametros!D18/1000)*Parametros!D105*Parametros!I18+(Oferta!$C$37+Oferta!$C$38*Parametros!D49/1000)*Parametros!D105*Parametros!E49</f>
        <v>0</v>
      </c>
      <c r="E41" s="28">
        <f>(Oferta!$D$35+Oferta!$D$36*Parametros!E18/1000)*Parametros!E105*Parametros!I18+(Oferta!$D$37+Oferta!$D$38*Parametros!D49/1000)*Parametros!E105*Parametros!E49</f>
        <v>0</v>
      </c>
      <c r="F41" s="28">
        <f>(Oferta!$E$35+Oferta!$E$36*Parametros!F18/1000)*Parametros!F105*Parametros!I18+(Oferta!$E$37+Oferta!$E$38*Parametros!D49/1000)*Parametros!F105*Parametros!E49</f>
        <v>0</v>
      </c>
      <c r="G41" s="28">
        <f>(Oferta!$F$35+Oferta!$F$36*Parametros!G18/1000)*Parametros!G105*Parametros!I18+(Oferta!$F$37+Oferta!$F$38*Parametros!D49/1000)*Parametros!G105*Parametros!E49</f>
        <v>0</v>
      </c>
      <c r="H41" s="28">
        <f>(Oferta!$G$35+Oferta!$G$36*Parametros!H18/1000)*Parametros!H105*Parametros!I18+(Oferta!$G$37+Oferta!$G$38*Parametros!D49/1000)*Parametros!H105*Parametros!E49</f>
        <v>0</v>
      </c>
      <c r="I41" s="28">
        <f t="shared" si="2"/>
        <v>0</v>
      </c>
      <c r="J41" s="28">
        <f>SUMPRODUCT(Oferta!$B$29:$G$29,Parametros!$C$6:$H$6)*1.051127/12</f>
        <v>11307.137680581107</v>
      </c>
      <c r="K41" s="29">
        <f t="shared" si="3"/>
        <v>11307.137680581107</v>
      </c>
      <c r="L41" s="32"/>
      <c r="N41" s="26"/>
      <c r="O41" s="26"/>
    </row>
    <row r="42" spans="2:15" ht="15" x14ac:dyDescent="0.25">
      <c r="B42" s="11">
        <v>43952</v>
      </c>
      <c r="C42" s="28">
        <f>(Oferta!$B$35+Oferta!$B$36*Parametros!C19/1000)*Parametros!C106*Parametros!I19+(Oferta!$B$37+Oferta!$B$38*Parametros!D50/1000)*Parametros!C106*Parametros!E50</f>
        <v>0</v>
      </c>
      <c r="D42" s="28">
        <f>(Oferta!$C$35+Oferta!$C$36*Parametros!D19/1000)*Parametros!D106*Parametros!I19+(Oferta!$C$37+Oferta!$C$38*Parametros!D50/1000)*Parametros!D106*Parametros!E50</f>
        <v>0</v>
      </c>
      <c r="E42" s="28">
        <f>(Oferta!$D$35+Oferta!$D$36*Parametros!E19/1000)*Parametros!E106*Parametros!I19+(Oferta!$D$37+Oferta!$D$38*Parametros!D50/1000)*Parametros!E106*Parametros!E50</f>
        <v>0</v>
      </c>
      <c r="F42" s="28">
        <f>(Oferta!$E$35+Oferta!$E$36*Parametros!F19/1000)*Parametros!F106*Parametros!I19+(Oferta!$E$37+Oferta!$E$38*Parametros!D50/1000)*Parametros!F106*Parametros!E50</f>
        <v>0</v>
      </c>
      <c r="G42" s="28">
        <f>(Oferta!$F$35+Oferta!$F$36*Parametros!G19/1000)*Parametros!G106*Parametros!I19+(Oferta!$F$37+Oferta!$F$38*Parametros!D50/1000)*Parametros!G106*Parametros!E50</f>
        <v>0</v>
      </c>
      <c r="H42" s="28">
        <f>(Oferta!$G$35+Oferta!$G$36*Parametros!H19/1000)*Parametros!H106*Parametros!I19+(Oferta!$G$37+Oferta!$G$38*Parametros!D50/1000)*Parametros!H106*Parametros!E50</f>
        <v>0</v>
      </c>
      <c r="I42" s="28">
        <f t="shared" si="2"/>
        <v>0</v>
      </c>
      <c r="J42" s="28">
        <f>SUMPRODUCT(Oferta!$B$29:$G$29,Parametros!$C$6:$H$6)*1.051127/12</f>
        <v>11307.137680581107</v>
      </c>
      <c r="K42" s="29">
        <f t="shared" si="3"/>
        <v>11307.137680581107</v>
      </c>
      <c r="L42" s="32"/>
      <c r="N42" s="26"/>
      <c r="O42" s="26"/>
    </row>
    <row r="43" spans="2:15" ht="15" x14ac:dyDescent="0.25">
      <c r="B43" s="11">
        <v>43983</v>
      </c>
      <c r="C43" s="28">
        <f>(Oferta!$B$35+Oferta!$B$36*Parametros!C20/1000)*Parametros!C107*Parametros!I20+(Oferta!$B$37+Oferta!$B$38*Parametros!D51/1000)*Parametros!C107*Parametros!E51</f>
        <v>0</v>
      </c>
      <c r="D43" s="28">
        <f>(Oferta!$C$35+Oferta!$C$36*Parametros!D20/1000)*Parametros!D107*Parametros!I20+(Oferta!$C$37+Oferta!$C$38*Parametros!D51/1000)*Parametros!D107*Parametros!E51</f>
        <v>0</v>
      </c>
      <c r="E43" s="28">
        <f>(Oferta!$D$35+Oferta!$D$36*Parametros!E20/1000)*Parametros!E107*Parametros!I20+(Oferta!$D$37+Oferta!$D$38*Parametros!D51/1000)*Parametros!E107*Parametros!E51</f>
        <v>0</v>
      </c>
      <c r="F43" s="28">
        <f>(Oferta!$E$35+Oferta!$E$36*Parametros!F20/1000)*Parametros!F107*Parametros!I20+(Oferta!$E$37+Oferta!$E$38*Parametros!D51/1000)*Parametros!F107*Parametros!E51</f>
        <v>0</v>
      </c>
      <c r="G43" s="28">
        <f>(Oferta!$F$35+Oferta!$F$36*Parametros!G20/1000)*Parametros!G107*Parametros!I20+(Oferta!$F$37+Oferta!$F$38*Parametros!D51/1000)*Parametros!G107*Parametros!E51</f>
        <v>0</v>
      </c>
      <c r="H43" s="28">
        <f>(Oferta!$G$35+Oferta!$G$36*Parametros!H20/1000)*Parametros!H107*Parametros!I20+(Oferta!$G$37+Oferta!$G$38*Parametros!D51/1000)*Parametros!H107*Parametros!E51</f>
        <v>0</v>
      </c>
      <c r="I43" s="28">
        <f t="shared" si="2"/>
        <v>0</v>
      </c>
      <c r="J43" s="28">
        <f>SUMPRODUCT(Oferta!$B$29:$G$29,Parametros!$C$6:$H$6)*1.051127/12</f>
        <v>11307.137680581107</v>
      </c>
      <c r="K43" s="29">
        <f t="shared" si="3"/>
        <v>11307.137680581107</v>
      </c>
      <c r="L43" s="32"/>
      <c r="N43" s="26"/>
      <c r="O43" s="26"/>
    </row>
    <row r="44" spans="2:15" ht="15" x14ac:dyDescent="0.25">
      <c r="B44" s="11">
        <v>44013</v>
      </c>
      <c r="C44" s="28">
        <f>(Oferta!$B$35+Oferta!$B$36*Parametros!C21/1000)*Parametros!C108*Parametros!I21+(Oferta!$B$37+Oferta!$B$38*Parametros!D52/1000)*Parametros!C108*Parametros!E52</f>
        <v>0</v>
      </c>
      <c r="D44" s="28">
        <f>(Oferta!$C$35+Oferta!$C$36*Parametros!D21/1000)*Parametros!D108*Parametros!I21+(Oferta!$C$37+Oferta!$C$38*Parametros!D52/1000)*Parametros!D108*Parametros!E52</f>
        <v>0</v>
      </c>
      <c r="E44" s="28">
        <f>(Oferta!$D$35+Oferta!$D$36*Parametros!E21/1000)*Parametros!E108*Parametros!I21+(Oferta!$D$37+Oferta!$D$38*Parametros!D52/1000)*Parametros!E108*Parametros!E52</f>
        <v>0</v>
      </c>
      <c r="F44" s="28">
        <f>(Oferta!$E$35+Oferta!$E$36*Parametros!F21/1000)*Parametros!F108*Parametros!I21+(Oferta!$E$37+Oferta!$E$38*Parametros!D52/1000)*Parametros!F108*Parametros!E52</f>
        <v>0</v>
      </c>
      <c r="G44" s="28">
        <f>(Oferta!$F$35+Oferta!$F$36*Parametros!G21/1000)*Parametros!G108*Parametros!I21+(Oferta!$F$37+Oferta!$F$38*Parametros!D52/1000)*Parametros!G108*Parametros!E52</f>
        <v>0</v>
      </c>
      <c r="H44" s="28">
        <f>(Oferta!$G$35+Oferta!$G$36*Parametros!H21/1000)*Parametros!H108*Parametros!I21+(Oferta!$G$37+Oferta!$G$38*Parametros!D52/1000)*Parametros!H108*Parametros!E52</f>
        <v>0</v>
      </c>
      <c r="I44" s="28">
        <f t="shared" si="2"/>
        <v>0</v>
      </c>
      <c r="J44" s="28">
        <f>SUMPRODUCT(Oferta!$B$29:$G$29,Parametros!$C$6:$H$6)*1.051127/12</f>
        <v>11307.137680581107</v>
      </c>
      <c r="K44" s="29">
        <f t="shared" si="3"/>
        <v>11307.137680581107</v>
      </c>
      <c r="L44" s="32"/>
      <c r="N44" s="26"/>
      <c r="O44" s="26"/>
    </row>
    <row r="45" spans="2:15" ht="15" x14ac:dyDescent="0.25">
      <c r="B45" s="11">
        <v>44044</v>
      </c>
      <c r="C45" s="28">
        <f>(Oferta!$B$35+Oferta!$B$36*Parametros!C22/1000)*Parametros!C109*Parametros!I22+(Oferta!$B$37+Oferta!$B$38*Parametros!D53/1000)*Parametros!C109*Parametros!E53</f>
        <v>0</v>
      </c>
      <c r="D45" s="28">
        <f>(Oferta!$C$35+Oferta!$C$36*Parametros!D22/1000)*Parametros!D109*Parametros!I22+(Oferta!$C$37+Oferta!$C$38*Parametros!D53/1000)*Parametros!D109*Parametros!E53</f>
        <v>0</v>
      </c>
      <c r="E45" s="28">
        <f>(Oferta!$D$35+Oferta!$D$36*Parametros!E22/1000)*Parametros!E109*Parametros!I22+(Oferta!$D$37+Oferta!$D$38*Parametros!D53/1000)*Parametros!E109*Parametros!E53</f>
        <v>0</v>
      </c>
      <c r="F45" s="28">
        <f>(Oferta!$E$35+Oferta!$E$36*Parametros!F22/1000)*Parametros!F109*Parametros!I22+(Oferta!$E$37+Oferta!$E$38*Parametros!D53/1000)*Parametros!F109*Parametros!E53</f>
        <v>0</v>
      </c>
      <c r="G45" s="28">
        <f>(Oferta!$F$35+Oferta!$F$36*Parametros!G22/1000)*Parametros!G109*Parametros!I22+(Oferta!$F$37+Oferta!$F$38*Parametros!D53/1000)*Parametros!G109*Parametros!E53</f>
        <v>0</v>
      </c>
      <c r="H45" s="28">
        <f>(Oferta!$G$35+Oferta!$G$36*Parametros!H22/1000)*Parametros!H109*Parametros!I22+(Oferta!$G$37+Oferta!$G$38*Parametros!D53/1000)*Parametros!H109*Parametros!E53</f>
        <v>0</v>
      </c>
      <c r="I45" s="28">
        <f t="shared" si="2"/>
        <v>0</v>
      </c>
      <c r="J45" s="28">
        <f>SUMPRODUCT(Oferta!$B$29:$G$29,Parametros!$C$6:$H$6)*1.051127/12</f>
        <v>11307.137680581107</v>
      </c>
      <c r="K45" s="29">
        <f t="shared" si="3"/>
        <v>11307.137680581107</v>
      </c>
      <c r="L45" s="32"/>
      <c r="N45" s="26"/>
      <c r="O45" s="26"/>
    </row>
    <row r="46" spans="2:15" ht="15" x14ac:dyDescent="0.25">
      <c r="B46" s="11">
        <v>44075</v>
      </c>
      <c r="C46" s="28">
        <f>(Oferta!$B$35+Oferta!$B$36*Parametros!C23/1000)*Parametros!C110*Parametros!I23+(Oferta!$B$37+Oferta!$B$38*Parametros!D54/1000)*Parametros!C110*Parametros!E54</f>
        <v>0</v>
      </c>
      <c r="D46" s="28">
        <f>(Oferta!$C$35+Oferta!$C$36*Parametros!D23/1000)*Parametros!D110*Parametros!I23+(Oferta!$C$37+Oferta!$C$38*Parametros!D54/1000)*Parametros!D110*Parametros!E54</f>
        <v>0</v>
      </c>
      <c r="E46" s="28">
        <f>(Oferta!$D$35+Oferta!$D$36*Parametros!E23/1000)*Parametros!E110*Parametros!I23+(Oferta!$D$37+Oferta!$D$38*Parametros!D54/1000)*Parametros!E110*Parametros!E54</f>
        <v>0</v>
      </c>
      <c r="F46" s="28">
        <f>(Oferta!$E$35+Oferta!$E$36*Parametros!F23/1000)*Parametros!F110*Parametros!I23+(Oferta!$E$37+Oferta!$E$38*Parametros!D54/1000)*Parametros!F110*Parametros!E54</f>
        <v>0</v>
      </c>
      <c r="G46" s="28">
        <f>(Oferta!$F$35+Oferta!$F$36*Parametros!G23/1000)*Parametros!G110*Parametros!I23+(Oferta!$F$37+Oferta!$F$38*Parametros!D54/1000)*Parametros!G110*Parametros!E54</f>
        <v>0</v>
      </c>
      <c r="H46" s="28">
        <f>(Oferta!$G$35+Oferta!$G$36*Parametros!H23/1000)*Parametros!H110*Parametros!I23+(Oferta!$G$37+Oferta!$G$38*Parametros!D54/1000)*Parametros!H110*Parametros!E54</f>
        <v>0</v>
      </c>
      <c r="I46" s="28">
        <f t="shared" si="2"/>
        <v>0</v>
      </c>
      <c r="J46" s="28">
        <f>SUMPRODUCT(Oferta!$B$29:$G$29,Parametros!$C$6:$H$6)*1.051127/12</f>
        <v>11307.137680581107</v>
      </c>
      <c r="K46" s="29">
        <f t="shared" si="3"/>
        <v>11307.137680581107</v>
      </c>
      <c r="L46" s="32"/>
      <c r="N46" s="26"/>
      <c r="O46" s="26"/>
    </row>
    <row r="47" spans="2:15" ht="15" x14ac:dyDescent="0.25">
      <c r="B47" s="11">
        <v>44105</v>
      </c>
      <c r="C47" s="28">
        <f>(Oferta!$B$35+Oferta!$B$36*Parametros!C24/1000)*Parametros!C111*Parametros!I24+(Oferta!$B$37+Oferta!$B$38*Parametros!D55/1000)*Parametros!C111*Parametros!E55</f>
        <v>0</v>
      </c>
      <c r="D47" s="28">
        <f>(Oferta!$C$35+Oferta!$C$36*Parametros!D24/1000)*Parametros!D111*Parametros!I24+(Oferta!$C$37+Oferta!$C$38*Parametros!D55/1000)*Parametros!D111*Parametros!E55</f>
        <v>0</v>
      </c>
      <c r="E47" s="28">
        <f>(Oferta!$D$35+Oferta!$D$36*Parametros!E24/1000)*Parametros!E111*Parametros!I24+(Oferta!$D$37+Oferta!$D$38*Parametros!D55/1000)*Parametros!E111*Parametros!E55</f>
        <v>0</v>
      </c>
      <c r="F47" s="28">
        <f>(Oferta!$E$35+Oferta!$E$36*Parametros!F24/1000)*Parametros!F111*Parametros!I24+(Oferta!$E$37+Oferta!$E$38*Parametros!D55/1000)*Parametros!F111*Parametros!E55</f>
        <v>0</v>
      </c>
      <c r="G47" s="28">
        <f>(Oferta!$F$35+Oferta!$F$36*Parametros!G24/1000)*Parametros!G111*Parametros!I24+(Oferta!$F$37+Oferta!$F$38*Parametros!D55/1000)*Parametros!G111*Parametros!E55</f>
        <v>0</v>
      </c>
      <c r="H47" s="28">
        <f>(Oferta!$G$35+Oferta!$G$36*Parametros!H24/1000)*Parametros!H111*Parametros!I24+(Oferta!$G$37+Oferta!$G$38*Parametros!D55/1000)*Parametros!H111*Parametros!E55</f>
        <v>0</v>
      </c>
      <c r="I47" s="28">
        <f t="shared" si="2"/>
        <v>0</v>
      </c>
      <c r="J47" s="28">
        <f>SUMPRODUCT(Oferta!$B$29:$G$29,Parametros!$C$6:$H$6)*1.051127/12</f>
        <v>11307.137680581107</v>
      </c>
      <c r="K47" s="29">
        <f t="shared" si="3"/>
        <v>11307.137680581107</v>
      </c>
      <c r="L47" s="32"/>
      <c r="N47" s="26"/>
      <c r="O47" s="26"/>
    </row>
    <row r="48" spans="2:15" ht="15" x14ac:dyDescent="0.25">
      <c r="B48" s="11">
        <v>44136</v>
      </c>
      <c r="C48" s="28">
        <f>(Oferta!$B$35+Oferta!$B$36*Parametros!C25/1000)*Parametros!C112*Parametros!I25+(Oferta!$B$37+Oferta!$B$38*Parametros!D56/1000)*Parametros!C112*Parametros!E56</f>
        <v>0</v>
      </c>
      <c r="D48" s="28">
        <f>(Oferta!$C$35+Oferta!$C$36*Parametros!D25/1000)*Parametros!D112*Parametros!I25+(Oferta!$C$37+Oferta!$C$38*Parametros!D56/1000)*Parametros!D112*Parametros!E56</f>
        <v>0</v>
      </c>
      <c r="E48" s="28">
        <f>(Oferta!$D$35+Oferta!$D$36*Parametros!E25/1000)*Parametros!E112*Parametros!I25+(Oferta!$D$37+Oferta!$D$38*Parametros!D56/1000)*Parametros!E112*Parametros!E56</f>
        <v>0</v>
      </c>
      <c r="F48" s="28">
        <f>(Oferta!$E$35+Oferta!$E$36*Parametros!F25/1000)*Parametros!F112*Parametros!I25+(Oferta!$E$37+Oferta!$E$38*Parametros!D56/1000)*Parametros!F112*Parametros!E56</f>
        <v>0</v>
      </c>
      <c r="G48" s="28">
        <f>(Oferta!$F$35+Oferta!$F$36*Parametros!G25/1000)*Parametros!G112*Parametros!I25+(Oferta!$F$37+Oferta!$F$38*Parametros!D56/1000)*Parametros!G112*Parametros!E56</f>
        <v>0</v>
      </c>
      <c r="H48" s="28">
        <f>(Oferta!$G$35+Oferta!$G$36*Parametros!H25/1000)*Parametros!H112*Parametros!I25+(Oferta!$G$37+Oferta!$G$38*Parametros!D56/1000)*Parametros!H112*Parametros!E56</f>
        <v>0</v>
      </c>
      <c r="I48" s="28">
        <f t="shared" si="2"/>
        <v>0</v>
      </c>
      <c r="J48" s="28">
        <f>SUMPRODUCT(Oferta!$B$29:$G$29,Parametros!$C$6:$H$6)*1.051127/12</f>
        <v>11307.137680581107</v>
      </c>
      <c r="K48" s="29">
        <f t="shared" si="3"/>
        <v>11307.137680581107</v>
      </c>
      <c r="L48" s="32"/>
      <c r="N48" s="26"/>
      <c r="O48" s="26"/>
    </row>
    <row r="49" spans="2:15" ht="15" x14ac:dyDescent="0.25">
      <c r="B49" s="11">
        <v>44166</v>
      </c>
      <c r="C49" s="28">
        <f>(Oferta!$B$35+Oferta!$B$36*Parametros!C26/1000)*Parametros!C113*Parametros!I26+(Oferta!$B$37+Oferta!$B$38*Parametros!D57/1000)*Parametros!C113*Parametros!E57</f>
        <v>0</v>
      </c>
      <c r="D49" s="28">
        <f>(Oferta!$C$35+Oferta!$C$36*Parametros!D26/1000)*Parametros!D113*Parametros!I26+(Oferta!$C$37+Oferta!$C$38*Parametros!D57/1000)*Parametros!D113*Parametros!E57</f>
        <v>0</v>
      </c>
      <c r="E49" s="28">
        <f>(Oferta!$D$35+Oferta!$D$36*Parametros!E26/1000)*Parametros!E113*Parametros!I26+(Oferta!$D$37+Oferta!$D$38*Parametros!D57/1000)*Parametros!E113*Parametros!E57</f>
        <v>0</v>
      </c>
      <c r="F49" s="28">
        <f>(Oferta!$E$35+Oferta!$E$36*Parametros!F26/1000)*Parametros!F113*Parametros!I26+(Oferta!$E$37+Oferta!$E$38*Parametros!D57/1000)*Parametros!F113*Parametros!E57</f>
        <v>0</v>
      </c>
      <c r="G49" s="28">
        <f>(Oferta!$F$35+Oferta!$F$36*Parametros!G26/1000)*Parametros!G113*Parametros!I26+(Oferta!$F$37+Oferta!$F$38*Parametros!D57/1000)*Parametros!G113*Parametros!E57</f>
        <v>0</v>
      </c>
      <c r="H49" s="28">
        <f>(Oferta!$G$35+Oferta!$G$36*Parametros!H26/1000)*Parametros!H113*Parametros!I26+(Oferta!$G$37+Oferta!$G$38*Parametros!D57/1000)*Parametros!H113*Parametros!E57</f>
        <v>0</v>
      </c>
      <c r="I49" s="28">
        <f t="shared" si="2"/>
        <v>0</v>
      </c>
      <c r="J49" s="28">
        <f>SUMPRODUCT(Oferta!$B$29:$G$29,Parametros!$C$6:$H$6)*1.051127/12</f>
        <v>11307.137680581107</v>
      </c>
      <c r="K49" s="29">
        <f t="shared" si="3"/>
        <v>11307.137680581107</v>
      </c>
      <c r="L49" s="32"/>
      <c r="N49" s="26"/>
      <c r="O49" s="26"/>
    </row>
    <row r="50" spans="2:15" ht="15" x14ac:dyDescent="0.25">
      <c r="B50" s="11">
        <v>44197</v>
      </c>
      <c r="C50" s="28">
        <f>(Oferta!$B$35+Oferta!$B$36*Parametros!C27/1000)*Parametros!C114*Parametros!I27+(Oferta!$B$37+Oferta!$B$38*Parametros!D58/1000)*Parametros!C114*Parametros!E58</f>
        <v>0</v>
      </c>
      <c r="D50" s="28">
        <f>(Oferta!$C$35+Oferta!$C$36*Parametros!D27/1000)*Parametros!D114*Parametros!I27+(Oferta!$C$37+Oferta!$C$38*Parametros!D58/1000)*Parametros!D114*Parametros!E58</f>
        <v>0</v>
      </c>
      <c r="E50" s="28">
        <f>(Oferta!$D$35+Oferta!$D$36*Parametros!E27/1000)*Parametros!E114*Parametros!I27+(Oferta!$D$37+Oferta!$D$38*Parametros!D58/1000)*Parametros!E114*Parametros!E58</f>
        <v>0</v>
      </c>
      <c r="F50" s="28">
        <f>(Oferta!$E$35+Oferta!$E$36*Parametros!F27/1000)*Parametros!F114*Parametros!I27+(Oferta!$E$37+Oferta!$E$38*Parametros!D58/1000)*Parametros!F114*Parametros!E58</f>
        <v>0</v>
      </c>
      <c r="G50" s="28">
        <f>(Oferta!$F$35+Oferta!$F$36*Parametros!G27/1000)*Parametros!G114*Parametros!I27+(Oferta!$F$37+Oferta!$F$38*Parametros!D58/1000)*Parametros!G114*Parametros!E58</f>
        <v>0</v>
      </c>
      <c r="H50" s="28">
        <f>(Oferta!$G$35+Oferta!$G$36*Parametros!H27/1000)*Parametros!H114*Parametros!I27+(Oferta!$G$37+Oferta!$G$38*Parametros!D58/1000)*Parametros!H114*Parametros!E58</f>
        <v>0</v>
      </c>
      <c r="I50" s="28">
        <f t="shared" si="2"/>
        <v>0</v>
      </c>
      <c r="J50" s="28">
        <f>SUMPRODUCT(Oferta!$B$29:$G$29,Parametros!$C$6:$H$6)*1.051127/12</f>
        <v>11307.137680581107</v>
      </c>
      <c r="K50" s="29">
        <f t="shared" si="3"/>
        <v>11307.137680581107</v>
      </c>
      <c r="L50" s="32"/>
      <c r="N50" s="26"/>
      <c r="O50" s="26"/>
    </row>
    <row r="51" spans="2:15" ht="15" x14ac:dyDescent="0.25">
      <c r="B51" s="11">
        <v>44228</v>
      </c>
      <c r="C51" s="28">
        <f>(Oferta!$B$35+Oferta!$B$36*Parametros!C28/1000)*Parametros!C115*Parametros!I28+(Oferta!$B$37+Oferta!$B$38*Parametros!D59/1000)*Parametros!C115*Parametros!E59</f>
        <v>0</v>
      </c>
      <c r="D51" s="28">
        <f>(Oferta!$C$35+Oferta!$C$36*Parametros!D28/1000)*Parametros!D115*Parametros!I28+(Oferta!$C$37+Oferta!$C$38*Parametros!D59/1000)*Parametros!D115*Parametros!E59</f>
        <v>0</v>
      </c>
      <c r="E51" s="28">
        <f>(Oferta!$D$35+Oferta!$D$36*Parametros!E28/1000)*Parametros!E115*Parametros!I28+(Oferta!$D$37+Oferta!$D$38*Parametros!D59/1000)*Parametros!E115*Parametros!E59</f>
        <v>0</v>
      </c>
      <c r="F51" s="28">
        <f>(Oferta!$E$35+Oferta!$E$36*Parametros!F28/1000)*Parametros!F115*Parametros!I28+(Oferta!$E$37+Oferta!$E$38*Parametros!D59/1000)*Parametros!F115*Parametros!E59</f>
        <v>0</v>
      </c>
      <c r="G51" s="28">
        <f>(Oferta!$F$35+Oferta!$F$36*Parametros!G28/1000)*Parametros!G115*Parametros!I28+(Oferta!$F$37+Oferta!$F$38*Parametros!D59/1000)*Parametros!G115*Parametros!E59</f>
        <v>0</v>
      </c>
      <c r="H51" s="28">
        <f>(Oferta!$G$35+Oferta!$G$36*Parametros!H28/1000)*Parametros!H115*Parametros!I28+(Oferta!$G$37+Oferta!$G$38*Parametros!D59/1000)*Parametros!H115*Parametros!E59</f>
        <v>0</v>
      </c>
      <c r="I51" s="28">
        <f t="shared" si="2"/>
        <v>0</v>
      </c>
      <c r="J51" s="28">
        <f>SUMPRODUCT(Oferta!$B$29:$G$29,Parametros!$C$6:$H$6)*1.051127/12</f>
        <v>11307.137680581107</v>
      </c>
      <c r="K51" s="29">
        <f t="shared" si="3"/>
        <v>11307.137680581107</v>
      </c>
      <c r="L51" s="32"/>
      <c r="N51" s="26"/>
      <c r="O51" s="26"/>
    </row>
    <row r="52" spans="2:15" ht="15" x14ac:dyDescent="0.25">
      <c r="B52" s="11">
        <v>44256</v>
      </c>
      <c r="C52" s="28">
        <f>(Oferta!$B$35+Oferta!$B$36*Parametros!C29/1000)*Parametros!C116*Parametros!I29+(Oferta!$B$37+Oferta!$B$38*Parametros!D60/1000)*Parametros!C116*Parametros!E60</f>
        <v>0</v>
      </c>
      <c r="D52" s="28">
        <f>(Oferta!$C$35+Oferta!$C$36*Parametros!D29/1000)*Parametros!D116*Parametros!I29+(Oferta!$C$37+Oferta!$C$38*Parametros!D60/1000)*Parametros!D116*Parametros!E60</f>
        <v>0</v>
      </c>
      <c r="E52" s="28">
        <f>(Oferta!$D$35+Oferta!$D$36*Parametros!E29/1000)*Parametros!E116*Parametros!I29+(Oferta!$D$37+Oferta!$D$38*Parametros!D60/1000)*Parametros!E116*Parametros!E60</f>
        <v>0</v>
      </c>
      <c r="F52" s="28">
        <f>(Oferta!$E$35+Oferta!$E$36*Parametros!F29/1000)*Parametros!F116*Parametros!I29+(Oferta!$E$37+Oferta!$E$38*Parametros!D60/1000)*Parametros!F116*Parametros!E60</f>
        <v>0</v>
      </c>
      <c r="G52" s="28">
        <f>(Oferta!$F$35+Oferta!$F$36*Parametros!G29/1000)*Parametros!G116*Parametros!I29+(Oferta!$F$37+Oferta!$F$38*Parametros!D60/1000)*Parametros!G116*Parametros!E60</f>
        <v>0</v>
      </c>
      <c r="H52" s="28">
        <f>(Oferta!$G$35+Oferta!$G$36*Parametros!H29/1000)*Parametros!H116*Parametros!I29+(Oferta!$G$37+Oferta!$G$38*Parametros!D60/1000)*Parametros!H116*Parametros!E60</f>
        <v>0</v>
      </c>
      <c r="I52" s="28">
        <f t="shared" si="2"/>
        <v>0</v>
      </c>
      <c r="J52" s="28">
        <f>SUMPRODUCT(Oferta!$B$29:$G$29,Parametros!$C$6:$H$6)*1.051127/12</f>
        <v>11307.137680581107</v>
      </c>
      <c r="K52" s="29">
        <f t="shared" si="3"/>
        <v>11307.137680581107</v>
      </c>
      <c r="L52" s="32"/>
      <c r="N52" s="26"/>
      <c r="O52" s="26"/>
    </row>
    <row r="53" spans="2:15" ht="15" x14ac:dyDescent="0.25">
      <c r="B53" s="11">
        <v>44287</v>
      </c>
      <c r="C53" s="28">
        <f>(Oferta!$B$35+Oferta!$B$36*Parametros!C30/1000)*Parametros!C117*Parametros!I30+(Oferta!$B$37+Oferta!$B$38*Parametros!D61/1000)*Parametros!C117*Parametros!E61</f>
        <v>0</v>
      </c>
      <c r="D53" s="28">
        <f>(Oferta!$C$35+Oferta!$C$36*Parametros!D30/1000)*Parametros!D117*Parametros!I30+(Oferta!$C$37+Oferta!$C$38*Parametros!D61/1000)*Parametros!D117*Parametros!E61</f>
        <v>0</v>
      </c>
      <c r="E53" s="28">
        <f>(Oferta!$D$35+Oferta!$D$36*Parametros!E30/1000)*Parametros!E117*Parametros!I30+(Oferta!$D$37+Oferta!$D$38*Parametros!D61/1000)*Parametros!E117*Parametros!E61</f>
        <v>0</v>
      </c>
      <c r="F53" s="28">
        <f>(Oferta!$E$35+Oferta!$E$36*Parametros!F30/1000)*Parametros!F117*Parametros!I30+(Oferta!$E$37+Oferta!$E$38*Parametros!D61/1000)*Parametros!F117*Parametros!E61</f>
        <v>0</v>
      </c>
      <c r="G53" s="28">
        <f>(Oferta!$F$35+Oferta!$F$36*Parametros!G30/1000)*Parametros!G117*Parametros!I30+(Oferta!$F$37+Oferta!$F$38*Parametros!D61/1000)*Parametros!G117*Parametros!E61</f>
        <v>0</v>
      </c>
      <c r="H53" s="28">
        <f>(Oferta!$G$35+Oferta!$G$36*Parametros!H30/1000)*Parametros!H117*Parametros!I30+(Oferta!$G$37+Oferta!$G$38*Parametros!D61/1000)*Parametros!H117*Parametros!E61</f>
        <v>0</v>
      </c>
      <c r="I53" s="28">
        <f t="shared" si="2"/>
        <v>0</v>
      </c>
      <c r="J53" s="28">
        <f>SUMPRODUCT(Oferta!$B$29:$G$29,Parametros!$C$6:$H$6)*1.051127/12</f>
        <v>11307.137680581107</v>
      </c>
      <c r="K53" s="29">
        <f t="shared" si="3"/>
        <v>11307.137680581107</v>
      </c>
      <c r="L53" s="32"/>
      <c r="N53" s="26"/>
      <c r="O53" s="26"/>
    </row>
    <row r="54" spans="2:15" ht="15" x14ac:dyDescent="0.25">
      <c r="B54" s="11">
        <v>44317</v>
      </c>
      <c r="C54" s="28">
        <f>(Oferta!$B$35+Oferta!$B$36*Parametros!C31/1000)*Parametros!C118*Parametros!I31+(Oferta!$B$37+Oferta!$B$38*Parametros!D62/1000)*Parametros!C118*Parametros!E62</f>
        <v>0</v>
      </c>
      <c r="D54" s="28">
        <f>(Oferta!$C$35+Oferta!$C$36*Parametros!D31/1000)*Parametros!D118*Parametros!I31+(Oferta!$C$37+Oferta!$C$38*Parametros!D62/1000)*Parametros!D118*Parametros!E62</f>
        <v>0</v>
      </c>
      <c r="E54" s="28">
        <f>(Oferta!$D$35+Oferta!$D$36*Parametros!E31/1000)*Parametros!E118*Parametros!I31+(Oferta!$D$37+Oferta!$D$38*Parametros!D62/1000)*Parametros!E118*Parametros!E62</f>
        <v>0</v>
      </c>
      <c r="F54" s="28">
        <f>(Oferta!$E$35+Oferta!$E$36*Parametros!F31/1000)*Parametros!F118*Parametros!I31+(Oferta!$E$37+Oferta!$E$38*Parametros!D62/1000)*Parametros!F118*Parametros!E62</f>
        <v>0</v>
      </c>
      <c r="G54" s="28">
        <f>(Oferta!$F$35+Oferta!$F$36*Parametros!G31/1000)*Parametros!G118*Parametros!I31+(Oferta!$F$37+Oferta!$F$38*Parametros!D62/1000)*Parametros!G118*Parametros!E62</f>
        <v>0</v>
      </c>
      <c r="H54" s="28">
        <f>(Oferta!$G$35+Oferta!$G$36*Parametros!H31/1000)*Parametros!H118*Parametros!I31+(Oferta!$G$37+Oferta!$G$38*Parametros!D62/1000)*Parametros!H118*Parametros!E62</f>
        <v>0</v>
      </c>
      <c r="I54" s="28">
        <f t="shared" si="2"/>
        <v>0</v>
      </c>
      <c r="J54" s="28">
        <f>SUMPRODUCT(Oferta!$B$29:$G$29,Parametros!$C$6:$H$6)*1.051127/12</f>
        <v>11307.137680581107</v>
      </c>
      <c r="K54" s="29">
        <f t="shared" si="3"/>
        <v>11307.137680581107</v>
      </c>
      <c r="L54" s="32"/>
      <c r="N54" s="26"/>
      <c r="O54" s="26"/>
    </row>
    <row r="55" spans="2:15" ht="15" x14ac:dyDescent="0.25">
      <c r="B55" s="11">
        <v>44348</v>
      </c>
      <c r="C55" s="28">
        <f>(Oferta!$B$35+Oferta!$B$36*Parametros!C32/1000)*Parametros!C119*Parametros!I32+(Oferta!$B$37+Oferta!$B$38*Parametros!D63/1000)*Parametros!C119*Parametros!E63</f>
        <v>0</v>
      </c>
      <c r="D55" s="28">
        <f>(Oferta!$C$35+Oferta!$C$36*Parametros!D32/1000)*Parametros!D119*Parametros!I32+(Oferta!$C$37+Oferta!$C$38*Parametros!D63/1000)*Parametros!D119*Parametros!E63</f>
        <v>0</v>
      </c>
      <c r="E55" s="28">
        <f>(Oferta!$D$35+Oferta!$D$36*Parametros!E32/1000)*Parametros!E119*Parametros!I32+(Oferta!$D$37+Oferta!$D$38*Parametros!D63/1000)*Parametros!E119*Parametros!E63</f>
        <v>0</v>
      </c>
      <c r="F55" s="28">
        <f>(Oferta!$E$35+Oferta!$E$36*Parametros!F32/1000)*Parametros!F119*Parametros!I32+(Oferta!$E$37+Oferta!$E$38*Parametros!D63/1000)*Parametros!F119*Parametros!E63</f>
        <v>0</v>
      </c>
      <c r="G55" s="28">
        <f>(Oferta!$F$35+Oferta!$F$36*Parametros!G32/1000)*Parametros!G119*Parametros!I32+(Oferta!$F$37+Oferta!$F$38*Parametros!D63/1000)*Parametros!G119*Parametros!E63</f>
        <v>0</v>
      </c>
      <c r="H55" s="28">
        <f>(Oferta!$G$35+Oferta!$G$36*Parametros!H32/1000)*Parametros!H119*Parametros!I32+(Oferta!$G$37+Oferta!$G$38*Parametros!D63/1000)*Parametros!H119*Parametros!E63</f>
        <v>0</v>
      </c>
      <c r="I55" s="28">
        <f t="shared" si="2"/>
        <v>0</v>
      </c>
      <c r="J55" s="28">
        <f>SUMPRODUCT(Oferta!$B$29:$G$29,Parametros!$C$6:$H$6)*1.051127/12</f>
        <v>11307.137680581107</v>
      </c>
      <c r="K55" s="29">
        <f t="shared" si="3"/>
        <v>11307.137680581107</v>
      </c>
      <c r="L55" s="32"/>
      <c r="N55" s="26"/>
      <c r="O55" s="26"/>
    </row>
    <row r="56" spans="2:15" ht="15" x14ac:dyDescent="0.25">
      <c r="B56" s="11">
        <v>44378</v>
      </c>
      <c r="C56" s="28">
        <f>(Oferta!$B$35+Oferta!$B$36*Parametros!C33/1000)*Parametros!C120*Parametros!I33+(Oferta!$B$37+Oferta!$B$38*Parametros!D64/1000)*Parametros!C120*Parametros!E64</f>
        <v>0</v>
      </c>
      <c r="D56" s="28">
        <f>(Oferta!$C$35+Oferta!$C$36*Parametros!D33/1000)*Parametros!D120*Parametros!I33+(Oferta!$C$37+Oferta!$C$38*Parametros!D64/1000)*Parametros!D120*Parametros!E64</f>
        <v>0</v>
      </c>
      <c r="E56" s="28">
        <f>(Oferta!$D$35+Oferta!$D$36*Parametros!E33/1000)*Parametros!E120*Parametros!I33+(Oferta!$D$37+Oferta!$D$38*Parametros!D64/1000)*Parametros!E120*Parametros!E64</f>
        <v>0</v>
      </c>
      <c r="F56" s="28">
        <f>(Oferta!$E$35+Oferta!$E$36*Parametros!F33/1000)*Parametros!F120*Parametros!I33+(Oferta!$E$37+Oferta!$E$38*Parametros!D64/1000)*Parametros!F120*Parametros!E64</f>
        <v>0</v>
      </c>
      <c r="G56" s="28">
        <f>(Oferta!$F$35+Oferta!$F$36*Parametros!G33/1000)*Parametros!G120*Parametros!I33+(Oferta!$F$37+Oferta!$F$38*Parametros!D64/1000)*Parametros!G120*Parametros!E64</f>
        <v>0</v>
      </c>
      <c r="H56" s="28">
        <f>(Oferta!$G$35+Oferta!$G$36*Parametros!H33/1000)*Parametros!H120*Parametros!I33+(Oferta!$G$37+Oferta!$G$38*Parametros!D64/1000)*Parametros!H120*Parametros!E64</f>
        <v>0</v>
      </c>
      <c r="I56" s="28">
        <f t="shared" si="2"/>
        <v>0</v>
      </c>
      <c r="J56" s="28">
        <f>SUMPRODUCT(Oferta!$B$29:$G$29,Parametros!$C$6:$H$6)*1.051127/12</f>
        <v>11307.137680581107</v>
      </c>
      <c r="K56" s="29">
        <f t="shared" si="3"/>
        <v>11307.137680581107</v>
      </c>
      <c r="L56" s="32"/>
      <c r="N56" s="26"/>
      <c r="O56" s="26"/>
    </row>
    <row r="57" spans="2:15" ht="15" x14ac:dyDescent="0.25">
      <c r="B57" s="11">
        <v>44409</v>
      </c>
      <c r="C57" s="28">
        <f>(Oferta!$B$35+Oferta!$B$36*Parametros!C34/1000)*Parametros!C121*Parametros!I34+(Oferta!$B$37+Oferta!$B$38*Parametros!D65/1000)*Parametros!C121*Parametros!E65</f>
        <v>0</v>
      </c>
      <c r="D57" s="28">
        <f>(Oferta!$C$35+Oferta!$C$36*Parametros!D34/1000)*Parametros!D121*Parametros!I34+(Oferta!$C$37+Oferta!$C$38*Parametros!D65/1000)*Parametros!D121*Parametros!E65</f>
        <v>0</v>
      </c>
      <c r="E57" s="28">
        <f>(Oferta!$D$35+Oferta!$D$36*Parametros!E34/1000)*Parametros!E121*Parametros!I34+(Oferta!$D$37+Oferta!$D$38*Parametros!D65/1000)*Parametros!E121*Parametros!E65</f>
        <v>0</v>
      </c>
      <c r="F57" s="28">
        <f>(Oferta!$E$35+Oferta!$E$36*Parametros!F34/1000)*Parametros!F121*Parametros!I34+(Oferta!$E$37+Oferta!$E$38*Parametros!D65/1000)*Parametros!F121*Parametros!E65</f>
        <v>0</v>
      </c>
      <c r="G57" s="28">
        <f>(Oferta!$F$35+Oferta!$F$36*Parametros!G34/1000)*Parametros!G121*Parametros!I34+(Oferta!$F$37+Oferta!$F$38*Parametros!D65/1000)*Parametros!G121*Parametros!E65</f>
        <v>0</v>
      </c>
      <c r="H57" s="28">
        <f>(Oferta!$G$35+Oferta!$G$36*Parametros!H34/1000)*Parametros!H121*Parametros!I34+(Oferta!$G$37+Oferta!$G$38*Parametros!D65/1000)*Parametros!H121*Parametros!E65</f>
        <v>0</v>
      </c>
      <c r="I57" s="28">
        <f t="shared" si="2"/>
        <v>0</v>
      </c>
      <c r="J57" s="28">
        <f>SUMPRODUCT(Oferta!$B$29:$G$29,Parametros!$C$6:$H$6)*1.051127/12</f>
        <v>11307.137680581107</v>
      </c>
      <c r="K57" s="29">
        <f t="shared" si="3"/>
        <v>11307.137680581107</v>
      </c>
      <c r="L57" s="32"/>
      <c r="N57" s="26"/>
      <c r="O57" s="26"/>
    </row>
    <row r="58" spans="2:15" ht="15" x14ac:dyDescent="0.25">
      <c r="B58" s="11">
        <v>44440</v>
      </c>
      <c r="C58" s="28">
        <f>(Oferta!$B$35+Oferta!$B$36*Parametros!C35/1000)*Parametros!C122*Parametros!I35+(Oferta!$B$37+Oferta!$B$38*Parametros!D66/1000)*Parametros!C122*Parametros!E66</f>
        <v>0</v>
      </c>
      <c r="D58" s="28">
        <f>(Oferta!$C$35+Oferta!$C$36*Parametros!D35/1000)*Parametros!D122*Parametros!I35+(Oferta!$C$37+Oferta!$C$38*Parametros!D66/1000)*Parametros!D122*Parametros!E66</f>
        <v>0</v>
      </c>
      <c r="E58" s="28">
        <f>(Oferta!$D$35+Oferta!$D$36*Parametros!E35/1000)*Parametros!E122*Parametros!I35+(Oferta!$D$37+Oferta!$D$38*Parametros!D66/1000)*Parametros!E122*Parametros!E66</f>
        <v>0</v>
      </c>
      <c r="F58" s="28">
        <f>(Oferta!$E$35+Oferta!$E$36*Parametros!F35/1000)*Parametros!F122*Parametros!I35+(Oferta!$E$37+Oferta!$E$38*Parametros!D66/1000)*Parametros!F122*Parametros!E66</f>
        <v>0</v>
      </c>
      <c r="G58" s="28">
        <f>(Oferta!$F$35+Oferta!$F$36*Parametros!G35/1000)*Parametros!G122*Parametros!I35+(Oferta!$F$37+Oferta!$F$38*Parametros!D66/1000)*Parametros!G122*Parametros!E66</f>
        <v>0</v>
      </c>
      <c r="H58" s="28">
        <f>(Oferta!$G$35+Oferta!$G$36*Parametros!H35/1000)*Parametros!H122*Parametros!I35+(Oferta!$G$37+Oferta!$G$38*Parametros!D66/1000)*Parametros!H122*Parametros!E66</f>
        <v>0</v>
      </c>
      <c r="I58" s="28">
        <f t="shared" si="2"/>
        <v>0</v>
      </c>
      <c r="J58" s="28">
        <f>SUMPRODUCT(Oferta!$B$29:$G$29,Parametros!$C$6:$H$6)*1.051127/12</f>
        <v>11307.137680581107</v>
      </c>
      <c r="K58" s="29">
        <f t="shared" si="3"/>
        <v>11307.137680581107</v>
      </c>
      <c r="L58" s="32"/>
      <c r="N58" s="26"/>
      <c r="O58" s="26"/>
    </row>
    <row r="59" spans="2:15" ht="15" x14ac:dyDescent="0.25">
      <c r="B59" s="11">
        <v>44470</v>
      </c>
      <c r="C59" s="28">
        <f>(Oferta!$B$35+Oferta!$B$36*Parametros!C36/1000)*Parametros!C123*Parametros!I36+(Oferta!$B$37+Oferta!$B$38*Parametros!D67/1000)*Parametros!C123*Parametros!E67</f>
        <v>0</v>
      </c>
      <c r="D59" s="28">
        <f>(Oferta!$C$35+Oferta!$C$36*Parametros!D36/1000)*Parametros!D123*Parametros!I36+(Oferta!$C$37+Oferta!$C$38*Parametros!D67/1000)*Parametros!D123*Parametros!E67</f>
        <v>0</v>
      </c>
      <c r="E59" s="28">
        <f>(Oferta!$D$35+Oferta!$D$36*Parametros!E36/1000)*Parametros!E123*Parametros!I36+(Oferta!$D$37+Oferta!$D$38*Parametros!D67/1000)*Parametros!E123*Parametros!E67</f>
        <v>0</v>
      </c>
      <c r="F59" s="28">
        <f>(Oferta!$E$35+Oferta!$E$36*Parametros!F36/1000)*Parametros!F123*Parametros!I36+(Oferta!$E$37+Oferta!$E$38*Parametros!D67/1000)*Parametros!F123*Parametros!E67</f>
        <v>0</v>
      </c>
      <c r="G59" s="28">
        <f>(Oferta!$F$35+Oferta!$F$36*Parametros!G36/1000)*Parametros!G123*Parametros!I36+(Oferta!$F$37+Oferta!$F$38*Parametros!D67/1000)*Parametros!G123*Parametros!E67</f>
        <v>0</v>
      </c>
      <c r="H59" s="28">
        <f>(Oferta!$G$35+Oferta!$G$36*Parametros!H36/1000)*Parametros!H123*Parametros!I36+(Oferta!$G$37+Oferta!$G$38*Parametros!D67/1000)*Parametros!H123*Parametros!E67</f>
        <v>0</v>
      </c>
      <c r="I59" s="28">
        <f t="shared" si="2"/>
        <v>0</v>
      </c>
      <c r="J59" s="28">
        <f>SUMPRODUCT(Oferta!$B$29:$G$29,Parametros!$C$6:$H$6)*1.051127/12</f>
        <v>11307.137680581107</v>
      </c>
      <c r="K59" s="29">
        <f t="shared" si="3"/>
        <v>11307.137680581107</v>
      </c>
      <c r="L59" s="32"/>
      <c r="N59" s="26"/>
      <c r="O59" s="26"/>
    </row>
    <row r="60" spans="2:15" ht="15" x14ac:dyDescent="0.25">
      <c r="B60" s="11">
        <v>44501</v>
      </c>
      <c r="C60" s="28">
        <f>(Oferta!$B$35+Oferta!$B$36*Parametros!C37/1000)*Parametros!C124*Parametros!I37+(Oferta!$B$37+Oferta!$B$38*Parametros!D68/1000)*Parametros!C124*Parametros!E68</f>
        <v>0</v>
      </c>
      <c r="D60" s="28">
        <f>(Oferta!$C$35+Oferta!$C$36*Parametros!D37/1000)*Parametros!D124*Parametros!I37+(Oferta!$C$37+Oferta!$C$38*Parametros!D68/1000)*Parametros!D124*Parametros!E68</f>
        <v>0</v>
      </c>
      <c r="E60" s="28">
        <f>(Oferta!$D$35+Oferta!$D$36*Parametros!E37/1000)*Parametros!E124*Parametros!I37+(Oferta!$D$37+Oferta!$D$38*Parametros!D68/1000)*Parametros!E124*Parametros!E68</f>
        <v>0</v>
      </c>
      <c r="F60" s="28">
        <f>(Oferta!$E$35+Oferta!$E$36*Parametros!F37/1000)*Parametros!F124*Parametros!I37+(Oferta!$E$37+Oferta!$E$38*Parametros!D68/1000)*Parametros!F124*Parametros!E68</f>
        <v>0</v>
      </c>
      <c r="G60" s="28">
        <f>(Oferta!$F$35+Oferta!$F$36*Parametros!G37/1000)*Parametros!G124*Parametros!I37+(Oferta!$F$37+Oferta!$F$38*Parametros!D68/1000)*Parametros!G124*Parametros!E68</f>
        <v>0</v>
      </c>
      <c r="H60" s="28">
        <f>(Oferta!$G$35+Oferta!$G$36*Parametros!H37/1000)*Parametros!H124*Parametros!I37+(Oferta!$G$37+Oferta!$G$38*Parametros!D68/1000)*Parametros!H124*Parametros!E68</f>
        <v>0</v>
      </c>
      <c r="I60" s="28">
        <f t="shared" si="2"/>
        <v>0</v>
      </c>
      <c r="J60" s="28">
        <f>SUMPRODUCT(Oferta!$B$29:$G$29,Parametros!$C$6:$H$6)*1.051127/12</f>
        <v>11307.137680581107</v>
      </c>
      <c r="K60" s="29">
        <f t="shared" si="3"/>
        <v>11307.137680581107</v>
      </c>
      <c r="L60" s="32"/>
      <c r="N60" s="26"/>
      <c r="O60" s="26"/>
    </row>
    <row r="61" spans="2:15" ht="15" x14ac:dyDescent="0.25">
      <c r="B61" s="11">
        <v>44531</v>
      </c>
      <c r="C61" s="28">
        <f>(Oferta!$B$35+Oferta!$B$36*Parametros!C38/1000)*Parametros!C125*Parametros!I38+(Oferta!$B$37+Oferta!$B$38*Parametros!D69/1000)*Parametros!C125*Parametros!E69</f>
        <v>0</v>
      </c>
      <c r="D61" s="28">
        <f>(Oferta!$C$35+Oferta!$C$36*Parametros!D38/1000)*Parametros!D125*Parametros!I38+(Oferta!$C$37+Oferta!$C$38*Parametros!D69/1000)*Parametros!D125*Parametros!E69</f>
        <v>0</v>
      </c>
      <c r="E61" s="28">
        <f>(Oferta!$D$35+Oferta!$D$36*Parametros!E38/1000)*Parametros!E125*Parametros!I38+(Oferta!$D$37+Oferta!$D$38*Parametros!D69/1000)*Parametros!E125*Parametros!E69</f>
        <v>0</v>
      </c>
      <c r="F61" s="28">
        <f>(Oferta!$E$35+Oferta!$E$36*Parametros!F38/1000)*Parametros!F125*Parametros!I38+(Oferta!$E$37+Oferta!$E$38*Parametros!D69/1000)*Parametros!F125*Parametros!E69</f>
        <v>0</v>
      </c>
      <c r="G61" s="28">
        <f>(Oferta!$F$35+Oferta!$F$36*Parametros!G38/1000)*Parametros!G125*Parametros!I38+(Oferta!$F$37+Oferta!$F$38*Parametros!D69/1000)*Parametros!G125*Parametros!E69</f>
        <v>0</v>
      </c>
      <c r="H61" s="28">
        <f>(Oferta!$G$35+Oferta!$G$36*Parametros!H38/1000)*Parametros!H125*Parametros!I38+(Oferta!$G$37+Oferta!$G$38*Parametros!D69/1000)*Parametros!H125*Parametros!E69</f>
        <v>0</v>
      </c>
      <c r="I61" s="28">
        <f t="shared" si="2"/>
        <v>0</v>
      </c>
      <c r="J61" s="28">
        <f>SUMPRODUCT(Oferta!$B$29:$G$29,Parametros!$C$6:$H$6)*1.051127/12</f>
        <v>11307.137680581107</v>
      </c>
      <c r="K61" s="29">
        <f t="shared" si="3"/>
        <v>11307.137680581107</v>
      </c>
      <c r="L61" s="32"/>
      <c r="N61" s="26"/>
      <c r="O61" s="26"/>
    </row>
    <row r="62" spans="2:15" ht="15" x14ac:dyDescent="0.25">
      <c r="B62" s="11" t="s">
        <v>25</v>
      </c>
      <c r="C62" s="30"/>
      <c r="D62" s="30"/>
      <c r="E62" s="30"/>
      <c r="F62" s="30"/>
      <c r="G62" s="30"/>
      <c r="H62" s="30"/>
      <c r="I62" s="29">
        <f>SUM(I38:I61)</f>
        <v>0</v>
      </c>
      <c r="J62" s="29">
        <f>SUM(J38:J61)</f>
        <v>271371.30433394649</v>
      </c>
      <c r="K62" s="31">
        <f>SUM(K38:K61)</f>
        <v>271371.30433394649</v>
      </c>
    </row>
    <row r="63" spans="2:15" ht="15" x14ac:dyDescent="0.25">
      <c r="I63" s="26"/>
    </row>
    <row r="65" spans="2:15" ht="15" x14ac:dyDescent="0.25">
      <c r="B65" s="27" t="s">
        <v>62</v>
      </c>
    </row>
    <row r="66" spans="2:15" x14ac:dyDescent="0.3">
      <c r="C66" s="53" t="s">
        <v>55</v>
      </c>
      <c r="D66" s="54"/>
      <c r="E66" s="54"/>
      <c r="F66" s="54"/>
      <c r="G66" s="54"/>
      <c r="H66" s="54"/>
      <c r="I66" s="55"/>
      <c r="J66" s="24" t="s">
        <v>54</v>
      </c>
      <c r="K66" s="24" t="s">
        <v>56</v>
      </c>
    </row>
    <row r="67" spans="2:15" x14ac:dyDescent="0.3">
      <c r="C67" s="11" t="s">
        <v>0</v>
      </c>
      <c r="D67" s="11" t="s">
        <v>1</v>
      </c>
      <c r="E67" s="11" t="s">
        <v>2</v>
      </c>
      <c r="F67" s="11" t="s">
        <v>3</v>
      </c>
      <c r="G67" s="11" t="s">
        <v>4</v>
      </c>
      <c r="H67" s="11" t="s">
        <v>5</v>
      </c>
      <c r="I67" s="11" t="s">
        <v>52</v>
      </c>
      <c r="J67" s="25" t="s">
        <v>53</v>
      </c>
      <c r="K67" s="25" t="s">
        <v>53</v>
      </c>
    </row>
    <row r="68" spans="2:15" ht="15" x14ac:dyDescent="0.25">
      <c r="B68" s="11">
        <v>43678</v>
      </c>
      <c r="C68" s="28">
        <f>(Oferta!$B$53+Oferta!$B$54*Parametros!C10/1000)*Parametros!C130*Parametros!I10+(Oferta!$B$55+Oferta!$B$56*Parametros!D41/1000)*Parametros!C130*Parametros!E41</f>
        <v>0</v>
      </c>
      <c r="D68" s="28">
        <f>(Oferta!$C$53+Oferta!$C$54*Parametros!D10/1000)*Parametros!D130*Parametros!I10+(Oferta!$C$55+Oferta!$C$56*Parametros!D41/1000)*Parametros!D130*Parametros!E41</f>
        <v>0</v>
      </c>
      <c r="E68" s="28">
        <f>(Oferta!$D$53+Oferta!$D$54*Parametros!E10/1000)*Parametros!E130*Parametros!I10+(Oferta!$D$55+Oferta!$D$56*Parametros!D41/1000)*Parametros!E130*Parametros!E41</f>
        <v>0</v>
      </c>
      <c r="F68" s="28">
        <f>(Oferta!$E$53+Oferta!$E$54*Parametros!F10/1000)*Parametros!F130*Parametros!I10+(Oferta!$E$55+Oferta!$E$56*Parametros!D41/1000)*Parametros!F130*Parametros!E41</f>
        <v>0</v>
      </c>
      <c r="G68" s="28">
        <f>(Oferta!$F$53+Oferta!$F$54*Parametros!G10/1000)*Parametros!G130*Parametros!I10+(Oferta!$F$55+Oferta!$F$56*Parametros!D41/1000)*Parametros!G130*Parametros!E41</f>
        <v>0</v>
      </c>
      <c r="H68" s="28">
        <f>(Oferta!$G$53+Oferta!$G$54*Parametros!H10/1000)*Parametros!H130*Parametros!I10+(Oferta!$G$55+Oferta!$G$56*Parametros!D41/1000)*Parametros!H130*Parametros!E41</f>
        <v>0</v>
      </c>
      <c r="I68" s="28">
        <f>SUM(C68:H68)</f>
        <v>0</v>
      </c>
      <c r="J68" s="28">
        <f>SUMPRODUCT(Oferta!$B$47:$G$47,Parametros!$C$6:$H$6)*1.051127/12</f>
        <v>12107.697577199246</v>
      </c>
      <c r="K68" s="29">
        <f>J68+I68</f>
        <v>12107.697577199246</v>
      </c>
      <c r="L68" s="32"/>
      <c r="N68" s="26"/>
    </row>
    <row r="69" spans="2:15" ht="15" x14ac:dyDescent="0.25">
      <c r="B69" s="11">
        <v>43709</v>
      </c>
      <c r="C69" s="28">
        <f>(Oferta!$B$53+Oferta!$B$54*Parametros!C11/1000)*Parametros!C131*Parametros!I11+(Oferta!$B$55+Oferta!$B$56*Parametros!D42/1000)*Parametros!C131*Parametros!E42</f>
        <v>0</v>
      </c>
      <c r="D69" s="28">
        <f>(Oferta!$C$53+Oferta!$C$54*Parametros!D11/1000)*Parametros!D131*Parametros!I11+(Oferta!$C$55+Oferta!$C$56*Parametros!D42/1000)*Parametros!D131*Parametros!E42</f>
        <v>0</v>
      </c>
      <c r="E69" s="28">
        <f>(Oferta!$D$53+Oferta!$D$54*Parametros!E11/1000)*Parametros!E131*Parametros!I11+(Oferta!$D$55+Oferta!$D$56*Parametros!D42/1000)*Parametros!E131*Parametros!E42</f>
        <v>0</v>
      </c>
      <c r="F69" s="28">
        <f>(Oferta!$E$53+Oferta!$E$54*Parametros!F11/1000)*Parametros!F131*Parametros!I11+(Oferta!$E$55+Oferta!$E$56*Parametros!D42/1000)*Parametros!F131*Parametros!E42</f>
        <v>0</v>
      </c>
      <c r="G69" s="28">
        <f>(Oferta!$F$53+Oferta!$F$54*Parametros!G11/1000)*Parametros!G131*Parametros!I11+(Oferta!$F$55+Oferta!$F$56*Parametros!D42/1000)*Parametros!G131*Parametros!E42</f>
        <v>0</v>
      </c>
      <c r="H69" s="28">
        <f>(Oferta!$G$53+Oferta!$G$54*Parametros!H11/1000)*Parametros!H131*Parametros!I11+(Oferta!$G$55+Oferta!$G$56*Parametros!D42/1000)*Parametros!H131*Parametros!E42</f>
        <v>0</v>
      </c>
      <c r="I69" s="28">
        <f>SUM(C69:H69)</f>
        <v>0</v>
      </c>
      <c r="J69" s="28">
        <f>SUMPRODUCT(Oferta!$B$47:$G$47,Parametros!$C$6:$H$6)*1.051127/12</f>
        <v>12107.697577199246</v>
      </c>
      <c r="K69" s="29">
        <f t="shared" ref="K69:K96" si="4">J69+I69</f>
        <v>12107.697577199246</v>
      </c>
      <c r="L69" s="32"/>
      <c r="N69" s="26"/>
    </row>
    <row r="70" spans="2:15" ht="15" x14ac:dyDescent="0.25">
      <c r="B70" s="11">
        <v>43739</v>
      </c>
      <c r="C70" s="28">
        <f>(Oferta!$B$53+Oferta!$B$54*Parametros!C12/1000)*Parametros!C132*Parametros!I12+(Oferta!$B$55+Oferta!$B$56*Parametros!D43/1000)*Parametros!C132*Parametros!E43</f>
        <v>0</v>
      </c>
      <c r="D70" s="28">
        <f>(Oferta!$C$53+Oferta!$C$54*Parametros!D12/1000)*Parametros!D132*Parametros!I12+(Oferta!$C$55+Oferta!$C$56*Parametros!D43/1000)*Parametros!D132*Parametros!E43</f>
        <v>0</v>
      </c>
      <c r="E70" s="28">
        <f>(Oferta!$D$53+Oferta!$D$54*Parametros!E12/1000)*Parametros!E132*Parametros!I12+(Oferta!$D$55+Oferta!$D$56*Parametros!D43/1000)*Parametros!E132*Parametros!E43</f>
        <v>0</v>
      </c>
      <c r="F70" s="28">
        <f>(Oferta!$E$53+Oferta!$E$54*Parametros!F12/1000)*Parametros!F132*Parametros!I12+(Oferta!$E$55+Oferta!$E$56*Parametros!D43/1000)*Parametros!F132*Parametros!E43</f>
        <v>0</v>
      </c>
      <c r="G70" s="28">
        <f>(Oferta!$F$53+Oferta!$F$54*Parametros!G12/1000)*Parametros!G132*Parametros!I12+(Oferta!$F$55+Oferta!$F$56*Parametros!D43/1000)*Parametros!G132*Parametros!E43</f>
        <v>0</v>
      </c>
      <c r="H70" s="28">
        <f>(Oferta!$G$53+Oferta!$G$54*Parametros!H12/1000)*Parametros!H132*Parametros!I12+(Oferta!$G$55+Oferta!$G$56*Parametros!D43/1000)*Parametros!H132*Parametros!E43</f>
        <v>0</v>
      </c>
      <c r="I70" s="28">
        <f t="shared" ref="I70:I96" si="5">SUM(C70:H70)</f>
        <v>0</v>
      </c>
      <c r="J70" s="28">
        <f>SUMPRODUCT(Oferta!$B$47:$G$47,Parametros!$C$6:$H$6)*1.051127/12</f>
        <v>12107.697577199246</v>
      </c>
      <c r="K70" s="29">
        <f t="shared" si="4"/>
        <v>12107.697577199246</v>
      </c>
      <c r="L70" s="32"/>
      <c r="N70" s="26"/>
    </row>
    <row r="71" spans="2:15" ht="15" x14ac:dyDescent="0.25">
      <c r="B71" s="11">
        <v>43770</v>
      </c>
      <c r="C71" s="28">
        <f>(Oferta!$B$53+Oferta!$B$54*Parametros!C13/1000)*Parametros!C133*Parametros!I13+(Oferta!$B$55+Oferta!$B$56*Parametros!D44/1000)*Parametros!C133*Parametros!E44</f>
        <v>0</v>
      </c>
      <c r="D71" s="28">
        <f>(Oferta!$C$53+Oferta!$C$54*Parametros!D13/1000)*Parametros!D133*Parametros!I13+(Oferta!$C$55+Oferta!$C$56*Parametros!D44/1000)*Parametros!D133*Parametros!E44</f>
        <v>0</v>
      </c>
      <c r="E71" s="28">
        <f>(Oferta!$D$53+Oferta!$D$54*Parametros!E13/1000)*Parametros!E133*Parametros!I13+(Oferta!$D$55+Oferta!$D$56*Parametros!D44/1000)*Parametros!E133*Parametros!E44</f>
        <v>0</v>
      </c>
      <c r="F71" s="28">
        <f>(Oferta!$E$53+Oferta!$E$54*Parametros!F13/1000)*Parametros!F133*Parametros!I13+(Oferta!$E$55+Oferta!$E$56*Parametros!D44/1000)*Parametros!F133*Parametros!E44</f>
        <v>0</v>
      </c>
      <c r="G71" s="28">
        <f>(Oferta!$F$53+Oferta!$F$54*Parametros!G13/1000)*Parametros!G133*Parametros!I13+(Oferta!$F$55+Oferta!$F$56*Parametros!D44/1000)*Parametros!G133*Parametros!E44</f>
        <v>0</v>
      </c>
      <c r="H71" s="28">
        <f>(Oferta!$G$53+Oferta!$G$54*Parametros!H13/1000)*Parametros!H133*Parametros!I13+(Oferta!$G$55+Oferta!$G$56*Parametros!D44/1000)*Parametros!H133*Parametros!E44</f>
        <v>0</v>
      </c>
      <c r="I71" s="28">
        <f t="shared" si="5"/>
        <v>0</v>
      </c>
      <c r="J71" s="28">
        <f>SUMPRODUCT(Oferta!$B$47:$G$47,Parametros!$C$6:$H$6)*1.051127/12</f>
        <v>12107.697577199246</v>
      </c>
      <c r="K71" s="29">
        <f t="shared" si="4"/>
        <v>12107.697577199246</v>
      </c>
      <c r="L71" s="32"/>
      <c r="N71" s="26"/>
      <c r="O71" s="26"/>
    </row>
    <row r="72" spans="2:15" ht="15" x14ac:dyDescent="0.25">
      <c r="B72" s="11">
        <v>43800</v>
      </c>
      <c r="C72" s="28">
        <f>(Oferta!$B$53+Oferta!$B$54*Parametros!C14/1000)*Parametros!C134*Parametros!I14+(Oferta!$B$55+Oferta!$B$56*Parametros!D45/1000)*Parametros!C134*Parametros!E45</f>
        <v>0</v>
      </c>
      <c r="D72" s="28">
        <f>(Oferta!$C$53+Oferta!$C$54*Parametros!D14/1000)*Parametros!D134*Parametros!I14+(Oferta!$C$55+Oferta!$C$56*Parametros!D45/1000)*Parametros!D134*Parametros!E45</f>
        <v>0</v>
      </c>
      <c r="E72" s="28">
        <f>(Oferta!$D$53+Oferta!$D$54*Parametros!E14/1000)*Parametros!E134*Parametros!I14+(Oferta!$D$55+Oferta!$D$56*Parametros!D45/1000)*Parametros!E134*Parametros!E45</f>
        <v>0</v>
      </c>
      <c r="F72" s="28">
        <f>(Oferta!$E$53+Oferta!$E$54*Parametros!F14/1000)*Parametros!F134*Parametros!I14+(Oferta!$E$55+Oferta!$E$56*Parametros!D45/1000)*Parametros!F134*Parametros!E45</f>
        <v>0</v>
      </c>
      <c r="G72" s="28">
        <f>(Oferta!$F$53+Oferta!$F$54*Parametros!G14/1000)*Parametros!G134*Parametros!I14+(Oferta!$F$55+Oferta!$F$56*Parametros!D45/1000)*Parametros!G134*Parametros!E45</f>
        <v>0</v>
      </c>
      <c r="H72" s="28">
        <f>(Oferta!$G$53+Oferta!$G$54*Parametros!H14/1000)*Parametros!H134*Parametros!I14+(Oferta!$G$55+Oferta!$G$56*Parametros!D45/1000)*Parametros!H134*Parametros!E45</f>
        <v>0</v>
      </c>
      <c r="I72" s="28">
        <f t="shared" si="5"/>
        <v>0</v>
      </c>
      <c r="J72" s="28">
        <f>SUMPRODUCT(Oferta!$B$47:$G$47,Parametros!$C$6:$H$6)*1.051127/12</f>
        <v>12107.697577199246</v>
      </c>
      <c r="K72" s="29">
        <f t="shared" si="4"/>
        <v>12107.697577199246</v>
      </c>
      <c r="L72" s="32"/>
      <c r="N72" s="26"/>
      <c r="O72" s="26"/>
    </row>
    <row r="73" spans="2:15" ht="15" x14ac:dyDescent="0.25">
      <c r="B73" s="11">
        <v>43831</v>
      </c>
      <c r="C73" s="28">
        <f>(Oferta!$B$53+Oferta!$B$54*Parametros!C15/1000)*Parametros!C135*Parametros!I15+(Oferta!$B$55+Oferta!$B$56*Parametros!D46/1000)*Parametros!C135*Parametros!E46</f>
        <v>0</v>
      </c>
      <c r="D73" s="28">
        <f>(Oferta!$C$53+Oferta!$C$54*Parametros!D15/1000)*Parametros!D135*Parametros!I15+(Oferta!$C$55+Oferta!$C$56*Parametros!D46/1000)*Parametros!D135*Parametros!E46</f>
        <v>0</v>
      </c>
      <c r="E73" s="28">
        <f>(Oferta!$D$53+Oferta!$D$54*Parametros!E15/1000)*Parametros!E135*Parametros!I15+(Oferta!$D$55+Oferta!$D$56*Parametros!D46/1000)*Parametros!E135*Parametros!E46</f>
        <v>0</v>
      </c>
      <c r="F73" s="28">
        <f>(Oferta!$E$53+Oferta!$E$54*Parametros!F15/1000)*Parametros!F135*Parametros!I15+(Oferta!$E$55+Oferta!$E$56*Parametros!D46/1000)*Parametros!F135*Parametros!E46</f>
        <v>0</v>
      </c>
      <c r="G73" s="28">
        <f>(Oferta!$F$53+Oferta!$F$54*Parametros!G15/1000)*Parametros!G135*Parametros!I15+(Oferta!$F$55+Oferta!$F$56*Parametros!D46/1000)*Parametros!G135*Parametros!E46</f>
        <v>0</v>
      </c>
      <c r="H73" s="28">
        <f>(Oferta!$G$53+Oferta!$G$54*Parametros!H15/1000)*Parametros!H135*Parametros!I15+(Oferta!$G$55+Oferta!$G$56*Parametros!D46/1000)*Parametros!H135*Parametros!E46</f>
        <v>0</v>
      </c>
      <c r="I73" s="28">
        <f t="shared" si="5"/>
        <v>0</v>
      </c>
      <c r="J73" s="28">
        <f>SUMPRODUCT(Oferta!$B$47:$G$47,Parametros!$C$6:$H$6)*1.051127/12</f>
        <v>12107.697577199246</v>
      </c>
      <c r="K73" s="29">
        <f t="shared" si="4"/>
        <v>12107.697577199246</v>
      </c>
      <c r="L73" s="32"/>
      <c r="N73" s="26"/>
      <c r="O73" s="26"/>
    </row>
    <row r="74" spans="2:15" ht="15" x14ac:dyDescent="0.25">
      <c r="B74" s="11">
        <v>43862</v>
      </c>
      <c r="C74" s="28">
        <f>(Oferta!$B$53+Oferta!$B$54*Parametros!C16/1000)*Parametros!C136*Parametros!I16+(Oferta!$B$55+Oferta!$B$56*Parametros!D47/1000)*Parametros!C136*Parametros!E47</f>
        <v>0</v>
      </c>
      <c r="D74" s="28">
        <f>(Oferta!$C$53+Oferta!$C$54*Parametros!D16/1000)*Parametros!D136*Parametros!I16+(Oferta!$C$55+Oferta!$C$56*Parametros!D47/1000)*Parametros!D136*Parametros!E47</f>
        <v>0</v>
      </c>
      <c r="E74" s="28">
        <f>(Oferta!$D$53+Oferta!$D$54*Parametros!E16/1000)*Parametros!E136*Parametros!I16+(Oferta!$D$55+Oferta!$D$56*Parametros!D47/1000)*Parametros!E136*Parametros!E47</f>
        <v>0</v>
      </c>
      <c r="F74" s="28">
        <f>(Oferta!$E$53+Oferta!$E$54*Parametros!F16/1000)*Parametros!F136*Parametros!I16+(Oferta!$E$55+Oferta!$E$56*Parametros!D47/1000)*Parametros!F136*Parametros!E47</f>
        <v>0</v>
      </c>
      <c r="G74" s="28">
        <f>(Oferta!$F$53+Oferta!$F$54*Parametros!G16/1000)*Parametros!G136*Parametros!I16+(Oferta!$F$55+Oferta!$F$56*Parametros!D47/1000)*Parametros!G136*Parametros!E47</f>
        <v>0</v>
      </c>
      <c r="H74" s="28">
        <f>(Oferta!$G$53+Oferta!$G$54*Parametros!H16/1000)*Parametros!H136*Parametros!I16+(Oferta!$G$55+Oferta!$G$56*Parametros!D47/1000)*Parametros!H136*Parametros!E47</f>
        <v>0</v>
      </c>
      <c r="I74" s="28">
        <f t="shared" si="5"/>
        <v>0</v>
      </c>
      <c r="J74" s="28">
        <f>SUMPRODUCT(Oferta!$B$47:$G$47,Parametros!$C$6:$H$6)*1.051127/12</f>
        <v>12107.697577199246</v>
      </c>
      <c r="K74" s="29">
        <f t="shared" si="4"/>
        <v>12107.697577199246</v>
      </c>
      <c r="L74" s="32"/>
      <c r="N74" s="26"/>
      <c r="O74" s="26"/>
    </row>
    <row r="75" spans="2:15" ht="15" x14ac:dyDescent="0.25">
      <c r="B75" s="11">
        <v>43891</v>
      </c>
      <c r="C75" s="28">
        <f>(Oferta!$B$53+Oferta!$B$54*Parametros!C17/1000)*Parametros!C137*Parametros!I17+(Oferta!$B$55+Oferta!$B$56*Parametros!D48/1000)*Parametros!C137*Parametros!E48</f>
        <v>0</v>
      </c>
      <c r="D75" s="28">
        <f>(Oferta!$C$53+Oferta!$C$54*Parametros!D17/1000)*Parametros!D137*Parametros!I17+(Oferta!$C$55+Oferta!$C$56*Parametros!D48/1000)*Parametros!D137*Parametros!E48</f>
        <v>0</v>
      </c>
      <c r="E75" s="28">
        <f>(Oferta!$D$53+Oferta!$D$54*Parametros!E17/1000)*Parametros!E137*Parametros!I17+(Oferta!$D$55+Oferta!$D$56*Parametros!D48/1000)*Parametros!E137*Parametros!E48</f>
        <v>0</v>
      </c>
      <c r="F75" s="28">
        <f>(Oferta!$E$53+Oferta!$E$54*Parametros!F17/1000)*Parametros!F137*Parametros!I17+(Oferta!$E$55+Oferta!$E$56*Parametros!D48/1000)*Parametros!F137*Parametros!E48</f>
        <v>0</v>
      </c>
      <c r="G75" s="28">
        <f>(Oferta!$F$53+Oferta!$F$54*Parametros!G17/1000)*Parametros!G137*Parametros!I17+(Oferta!$F$55+Oferta!$F$56*Parametros!D48/1000)*Parametros!G137*Parametros!E48</f>
        <v>0</v>
      </c>
      <c r="H75" s="28">
        <f>(Oferta!$G$53+Oferta!$G$54*Parametros!H17/1000)*Parametros!H137*Parametros!I17+(Oferta!$G$55+Oferta!$G$56*Parametros!D48/1000)*Parametros!H137*Parametros!E48</f>
        <v>0</v>
      </c>
      <c r="I75" s="28">
        <f t="shared" si="5"/>
        <v>0</v>
      </c>
      <c r="J75" s="28">
        <f>SUMPRODUCT(Oferta!$B$47:$G$47,Parametros!$C$6:$H$6)*1.051127/12</f>
        <v>12107.697577199246</v>
      </c>
      <c r="K75" s="29">
        <f t="shared" si="4"/>
        <v>12107.697577199246</v>
      </c>
      <c r="L75" s="32"/>
      <c r="N75" s="26"/>
      <c r="O75" s="26"/>
    </row>
    <row r="76" spans="2:15" ht="15" x14ac:dyDescent="0.25">
      <c r="B76" s="11">
        <v>43922</v>
      </c>
      <c r="C76" s="28">
        <f>(Oferta!$B$53+Oferta!$B$54*Parametros!C18/1000)*Parametros!C138*Parametros!I18+(Oferta!$B$55+Oferta!$B$56*Parametros!D49/1000)*Parametros!C138*Parametros!E49</f>
        <v>0</v>
      </c>
      <c r="D76" s="28">
        <f>(Oferta!$C$53+Oferta!$C$54*Parametros!D18/1000)*Parametros!D138*Parametros!I18+(Oferta!$C$55+Oferta!$C$56*Parametros!D49/1000)*Parametros!D138*Parametros!E49</f>
        <v>0</v>
      </c>
      <c r="E76" s="28">
        <f>(Oferta!$D$53+Oferta!$D$54*Parametros!E18/1000)*Parametros!E138*Parametros!I18+(Oferta!$D$55+Oferta!$D$56*Parametros!D49/1000)*Parametros!E138*Parametros!E49</f>
        <v>0</v>
      </c>
      <c r="F76" s="28">
        <f>(Oferta!$E$53+Oferta!$E$54*Parametros!F18/1000)*Parametros!F138*Parametros!I18+(Oferta!$E$55+Oferta!$E$56*Parametros!D49/1000)*Parametros!F138*Parametros!E49</f>
        <v>0</v>
      </c>
      <c r="G76" s="28">
        <f>(Oferta!$F$53+Oferta!$F$54*Parametros!G18/1000)*Parametros!G138*Parametros!I18+(Oferta!$F$55+Oferta!$F$56*Parametros!D49/1000)*Parametros!G138*Parametros!E49</f>
        <v>0</v>
      </c>
      <c r="H76" s="28">
        <f>(Oferta!$G$53+Oferta!$G$54*Parametros!H18/1000)*Parametros!H138*Parametros!I18+(Oferta!$G$55+Oferta!$G$56*Parametros!D49/1000)*Parametros!H138*Parametros!E49</f>
        <v>0</v>
      </c>
      <c r="I76" s="28">
        <f t="shared" si="5"/>
        <v>0</v>
      </c>
      <c r="J76" s="28">
        <f>SUMPRODUCT(Oferta!$B$47:$G$47,Parametros!$C$6:$H$6)*1.051127/12</f>
        <v>12107.697577199246</v>
      </c>
      <c r="K76" s="29">
        <f t="shared" si="4"/>
        <v>12107.697577199246</v>
      </c>
      <c r="L76" s="32"/>
      <c r="N76" s="26"/>
      <c r="O76" s="26"/>
    </row>
    <row r="77" spans="2:15" ht="15" x14ac:dyDescent="0.25">
      <c r="B77" s="11">
        <v>43952</v>
      </c>
      <c r="C77" s="28">
        <f>(Oferta!$B$53+Oferta!$B$54*Parametros!C19/1000)*Parametros!C139*Parametros!I19+(Oferta!$B$55+Oferta!$B$56*Parametros!D50/1000)*Parametros!C139*Parametros!E50</f>
        <v>0</v>
      </c>
      <c r="D77" s="28">
        <f>(Oferta!$C$53+Oferta!$C$54*Parametros!D19/1000)*Parametros!D139*Parametros!I19+(Oferta!$C$55+Oferta!$C$56*Parametros!D50/1000)*Parametros!D139*Parametros!E50</f>
        <v>0</v>
      </c>
      <c r="E77" s="28">
        <f>(Oferta!$D$53+Oferta!$D$54*Parametros!E19/1000)*Parametros!E139*Parametros!I19+(Oferta!$D$55+Oferta!$D$56*Parametros!D50/1000)*Parametros!E139*Parametros!E50</f>
        <v>0</v>
      </c>
      <c r="F77" s="28">
        <f>(Oferta!$E$53+Oferta!$E$54*Parametros!F19/1000)*Parametros!F139*Parametros!I19+(Oferta!$E$55+Oferta!$E$56*Parametros!D50/1000)*Parametros!F139*Parametros!E50</f>
        <v>0</v>
      </c>
      <c r="G77" s="28">
        <f>(Oferta!$F$53+Oferta!$F$54*Parametros!G19/1000)*Parametros!G139*Parametros!I19+(Oferta!$F$55+Oferta!$F$56*Parametros!D50/1000)*Parametros!G139*Parametros!E50</f>
        <v>0</v>
      </c>
      <c r="H77" s="28">
        <f>(Oferta!$G$53+Oferta!$G$54*Parametros!H19/1000)*Parametros!H139*Parametros!I19+(Oferta!$G$55+Oferta!$G$56*Parametros!D50/1000)*Parametros!H139*Parametros!E50</f>
        <v>0</v>
      </c>
      <c r="I77" s="28">
        <f t="shared" si="5"/>
        <v>0</v>
      </c>
      <c r="J77" s="28">
        <f>SUMPRODUCT(Oferta!$B$47:$G$47,Parametros!$C$6:$H$6)*1.051127/12</f>
        <v>12107.697577199246</v>
      </c>
      <c r="K77" s="29">
        <f t="shared" si="4"/>
        <v>12107.697577199246</v>
      </c>
      <c r="L77" s="32"/>
      <c r="N77" s="26"/>
      <c r="O77" s="26"/>
    </row>
    <row r="78" spans="2:15" ht="15" x14ac:dyDescent="0.25">
      <c r="B78" s="11">
        <v>43983</v>
      </c>
      <c r="C78" s="28">
        <f>(Oferta!$B$53+Oferta!$B$54*Parametros!C20/1000)*Parametros!C140*Parametros!I20+(Oferta!$B$55+Oferta!$B$56*Parametros!D51/1000)*Parametros!C140*Parametros!E51</f>
        <v>0</v>
      </c>
      <c r="D78" s="28">
        <f>(Oferta!$C$53+Oferta!$C$54*Parametros!D20/1000)*Parametros!D140*Parametros!I20+(Oferta!$C$55+Oferta!$C$56*Parametros!D51/1000)*Parametros!D140*Parametros!E51</f>
        <v>0</v>
      </c>
      <c r="E78" s="28">
        <f>(Oferta!$D$53+Oferta!$D$54*Parametros!E20/1000)*Parametros!E140*Parametros!I20+(Oferta!$D$55+Oferta!$D$56*Parametros!D51/1000)*Parametros!E140*Parametros!E51</f>
        <v>0</v>
      </c>
      <c r="F78" s="28">
        <f>(Oferta!$E$53+Oferta!$E$54*Parametros!F20/1000)*Parametros!F140*Parametros!I20+(Oferta!$E$55+Oferta!$E$56*Parametros!D51/1000)*Parametros!F140*Parametros!E51</f>
        <v>0</v>
      </c>
      <c r="G78" s="28">
        <f>(Oferta!$F$53+Oferta!$F$54*Parametros!G20/1000)*Parametros!G140*Parametros!I20+(Oferta!$F$55+Oferta!$F$56*Parametros!D51/1000)*Parametros!G140*Parametros!E51</f>
        <v>0</v>
      </c>
      <c r="H78" s="28">
        <f>(Oferta!$G$53+Oferta!$G$54*Parametros!H20/1000)*Parametros!H140*Parametros!I20+(Oferta!$G$55+Oferta!$G$56*Parametros!D51/1000)*Parametros!H140*Parametros!E51</f>
        <v>0</v>
      </c>
      <c r="I78" s="28">
        <f t="shared" si="5"/>
        <v>0</v>
      </c>
      <c r="J78" s="28">
        <f>SUMPRODUCT(Oferta!$B$47:$G$47,Parametros!$C$6:$H$6)*1.051127/12</f>
        <v>12107.697577199246</v>
      </c>
      <c r="K78" s="29">
        <f t="shared" si="4"/>
        <v>12107.697577199246</v>
      </c>
      <c r="L78" s="32"/>
      <c r="N78" s="26"/>
      <c r="O78" s="26"/>
    </row>
    <row r="79" spans="2:15" ht="15" x14ac:dyDescent="0.25">
      <c r="B79" s="11">
        <v>44013</v>
      </c>
      <c r="C79" s="28">
        <f>(Oferta!$B$53+Oferta!$B$54*Parametros!C21/1000)*Parametros!C141*Parametros!I21+(Oferta!$B$55+Oferta!$B$56*Parametros!D52/1000)*Parametros!C141*Parametros!E52</f>
        <v>0</v>
      </c>
      <c r="D79" s="28">
        <f>(Oferta!$C$53+Oferta!$C$54*Parametros!D21/1000)*Parametros!D141*Parametros!I21+(Oferta!$C$55+Oferta!$C$56*Parametros!D52/1000)*Parametros!D141*Parametros!E52</f>
        <v>0</v>
      </c>
      <c r="E79" s="28">
        <f>(Oferta!$D$53+Oferta!$D$54*Parametros!E21/1000)*Parametros!E141*Parametros!I21+(Oferta!$D$55+Oferta!$D$56*Parametros!D52/1000)*Parametros!E141*Parametros!E52</f>
        <v>0</v>
      </c>
      <c r="F79" s="28">
        <f>(Oferta!$E$53+Oferta!$E$54*Parametros!F21/1000)*Parametros!F141*Parametros!I21+(Oferta!$E$55+Oferta!$E$56*Parametros!D52/1000)*Parametros!F141*Parametros!E52</f>
        <v>0</v>
      </c>
      <c r="G79" s="28">
        <f>(Oferta!$F$53+Oferta!$F$54*Parametros!G21/1000)*Parametros!G141*Parametros!I21+(Oferta!$F$55+Oferta!$F$56*Parametros!D52/1000)*Parametros!G141*Parametros!E52</f>
        <v>0</v>
      </c>
      <c r="H79" s="28">
        <f>(Oferta!$G$53+Oferta!$G$54*Parametros!H21/1000)*Parametros!H141*Parametros!I21+(Oferta!$G$55+Oferta!$G$56*Parametros!D52/1000)*Parametros!H141*Parametros!E52</f>
        <v>0</v>
      </c>
      <c r="I79" s="28">
        <f t="shared" si="5"/>
        <v>0</v>
      </c>
      <c r="J79" s="28">
        <f>SUMPRODUCT(Oferta!$B$47:$G$47,Parametros!$C$6:$H$6)*1.051127/12</f>
        <v>12107.697577199246</v>
      </c>
      <c r="K79" s="29">
        <f t="shared" si="4"/>
        <v>12107.697577199246</v>
      </c>
      <c r="L79" s="32"/>
      <c r="N79" s="26"/>
      <c r="O79" s="26"/>
    </row>
    <row r="80" spans="2:15" ht="15" x14ac:dyDescent="0.25">
      <c r="B80" s="11">
        <v>44044</v>
      </c>
      <c r="C80" s="28">
        <f>(Oferta!$B$53+Oferta!$B$54*Parametros!C22/1000)*Parametros!C142*Parametros!I22+(Oferta!$B$55+Oferta!$B$56*Parametros!D53/1000)*Parametros!C142*Parametros!E53</f>
        <v>0</v>
      </c>
      <c r="D80" s="28">
        <f>(Oferta!$C$53+Oferta!$C$54*Parametros!D22/1000)*Parametros!D142*Parametros!I22+(Oferta!$C$55+Oferta!$C$56*Parametros!D53/1000)*Parametros!D142*Parametros!E53</f>
        <v>0</v>
      </c>
      <c r="E80" s="28">
        <f>(Oferta!$D$53+Oferta!$D$54*Parametros!E22/1000)*Parametros!E142*Parametros!I22+(Oferta!$D$55+Oferta!$D$56*Parametros!D53/1000)*Parametros!E142*Parametros!E53</f>
        <v>0</v>
      </c>
      <c r="F80" s="28">
        <f>(Oferta!$E$53+Oferta!$E$54*Parametros!F22/1000)*Parametros!F142*Parametros!I22+(Oferta!$E$55+Oferta!$E$56*Parametros!D53/1000)*Parametros!F142*Parametros!E53</f>
        <v>0</v>
      </c>
      <c r="G80" s="28">
        <f>(Oferta!$F$53+Oferta!$F$54*Parametros!G22/1000)*Parametros!G142*Parametros!I22+(Oferta!$F$55+Oferta!$F$56*Parametros!D53/1000)*Parametros!G142*Parametros!E53</f>
        <v>0</v>
      </c>
      <c r="H80" s="28">
        <f>(Oferta!$G$53+Oferta!$G$54*Parametros!H22/1000)*Parametros!H142*Parametros!I22+(Oferta!$G$55+Oferta!$G$56*Parametros!D53/1000)*Parametros!H142*Parametros!E53</f>
        <v>0</v>
      </c>
      <c r="I80" s="28">
        <f t="shared" si="5"/>
        <v>0</v>
      </c>
      <c r="J80" s="28">
        <f>SUMPRODUCT(Oferta!$B$47:$G$47,Parametros!$C$6:$H$6)*1.051127/12</f>
        <v>12107.697577199246</v>
      </c>
      <c r="K80" s="29">
        <f t="shared" si="4"/>
        <v>12107.697577199246</v>
      </c>
      <c r="L80" s="32"/>
      <c r="N80" s="26"/>
      <c r="O80" s="26"/>
    </row>
    <row r="81" spans="2:15" x14ac:dyDescent="0.3">
      <c r="B81" s="11">
        <v>44075</v>
      </c>
      <c r="C81" s="28">
        <f>(Oferta!$B$53+Oferta!$B$54*Parametros!C23/1000)*Parametros!C143*Parametros!I23+(Oferta!$B$55+Oferta!$B$56*Parametros!D54/1000)*Parametros!C143*Parametros!E54</f>
        <v>0</v>
      </c>
      <c r="D81" s="28">
        <f>(Oferta!$C$53+Oferta!$C$54*Parametros!D23/1000)*Parametros!D143*Parametros!I23+(Oferta!$C$55+Oferta!$C$56*Parametros!D54/1000)*Parametros!D143*Parametros!E54</f>
        <v>0</v>
      </c>
      <c r="E81" s="28">
        <f>(Oferta!$D$53+Oferta!$D$54*Parametros!E23/1000)*Parametros!E143*Parametros!I23+(Oferta!$D$55+Oferta!$D$56*Parametros!D54/1000)*Parametros!E143*Parametros!E54</f>
        <v>0</v>
      </c>
      <c r="F81" s="28">
        <f>(Oferta!$E$53+Oferta!$E$54*Parametros!F23/1000)*Parametros!F143*Parametros!I23+(Oferta!$E$55+Oferta!$E$56*Parametros!D54/1000)*Parametros!F143*Parametros!E54</f>
        <v>0</v>
      </c>
      <c r="G81" s="28">
        <f>(Oferta!$F$53+Oferta!$F$54*Parametros!G23/1000)*Parametros!G143*Parametros!I23+(Oferta!$F$55+Oferta!$F$56*Parametros!D54/1000)*Parametros!G143*Parametros!E54</f>
        <v>0</v>
      </c>
      <c r="H81" s="28">
        <f>(Oferta!$G$53+Oferta!$G$54*Parametros!H23/1000)*Parametros!H143*Parametros!I23+(Oferta!$G$55+Oferta!$G$56*Parametros!D54/1000)*Parametros!H143*Parametros!E54</f>
        <v>0</v>
      </c>
      <c r="I81" s="28">
        <f t="shared" si="5"/>
        <v>0</v>
      </c>
      <c r="J81" s="28">
        <f>SUMPRODUCT(Oferta!$B$47:$G$47,Parametros!$C$6:$H$6)*1.051127/12</f>
        <v>12107.697577199246</v>
      </c>
      <c r="K81" s="29">
        <f t="shared" si="4"/>
        <v>12107.697577199246</v>
      </c>
      <c r="L81" s="32"/>
      <c r="N81" s="26"/>
      <c r="O81" s="26"/>
    </row>
    <row r="82" spans="2:15" x14ac:dyDescent="0.3">
      <c r="B82" s="11">
        <v>44105</v>
      </c>
      <c r="C82" s="28">
        <f>(Oferta!$B$53+Oferta!$B$54*Parametros!C24/1000)*Parametros!C144*Parametros!I24+(Oferta!$B$55+Oferta!$B$56*Parametros!D55/1000)*Parametros!C144*Parametros!E55</f>
        <v>0</v>
      </c>
      <c r="D82" s="28">
        <f>(Oferta!$C$53+Oferta!$C$54*Parametros!D24/1000)*Parametros!D144*Parametros!I24+(Oferta!$C$55+Oferta!$C$56*Parametros!D55/1000)*Parametros!D144*Parametros!E55</f>
        <v>0</v>
      </c>
      <c r="E82" s="28">
        <f>(Oferta!$D$53+Oferta!$D$54*Parametros!E24/1000)*Parametros!E144*Parametros!I24+(Oferta!$D$55+Oferta!$D$56*Parametros!D55/1000)*Parametros!E144*Parametros!E55</f>
        <v>0</v>
      </c>
      <c r="F82" s="28">
        <f>(Oferta!$E$53+Oferta!$E$54*Parametros!F24/1000)*Parametros!F144*Parametros!I24+(Oferta!$E$55+Oferta!$E$56*Parametros!D55/1000)*Parametros!F144*Parametros!E55</f>
        <v>0</v>
      </c>
      <c r="G82" s="28">
        <f>(Oferta!$F$53+Oferta!$F$54*Parametros!G24/1000)*Parametros!G144*Parametros!I24+(Oferta!$F$55+Oferta!$F$56*Parametros!D55/1000)*Parametros!G144*Parametros!E55</f>
        <v>0</v>
      </c>
      <c r="H82" s="28">
        <f>(Oferta!$G$53+Oferta!$G$54*Parametros!H24/1000)*Parametros!H144*Parametros!I24+(Oferta!$G$55+Oferta!$G$56*Parametros!D55/1000)*Parametros!H144*Parametros!E55</f>
        <v>0</v>
      </c>
      <c r="I82" s="28">
        <f t="shared" si="5"/>
        <v>0</v>
      </c>
      <c r="J82" s="28">
        <f>SUMPRODUCT(Oferta!$B$47:$G$47,Parametros!$C$6:$H$6)*1.051127/12</f>
        <v>12107.697577199246</v>
      </c>
      <c r="K82" s="29">
        <f t="shared" si="4"/>
        <v>12107.697577199246</v>
      </c>
      <c r="L82" s="32"/>
      <c r="N82" s="26"/>
      <c r="O82" s="26"/>
    </row>
    <row r="83" spans="2:15" x14ac:dyDescent="0.3">
      <c r="B83" s="11">
        <v>44136</v>
      </c>
      <c r="C83" s="28">
        <f>(Oferta!$B$53+Oferta!$B$54*Parametros!C25/1000)*Parametros!C145*Parametros!I25+(Oferta!$B$55+Oferta!$B$56*Parametros!D56/1000)*Parametros!C145*Parametros!E56</f>
        <v>0</v>
      </c>
      <c r="D83" s="28">
        <f>(Oferta!$C$53+Oferta!$C$54*Parametros!D25/1000)*Parametros!D145*Parametros!I25+(Oferta!$C$55+Oferta!$C$56*Parametros!D56/1000)*Parametros!D145*Parametros!E56</f>
        <v>0</v>
      </c>
      <c r="E83" s="28">
        <f>(Oferta!$D$53+Oferta!$D$54*Parametros!E25/1000)*Parametros!E145*Parametros!I25+(Oferta!$D$55+Oferta!$D$56*Parametros!D56/1000)*Parametros!E145*Parametros!E56</f>
        <v>0</v>
      </c>
      <c r="F83" s="28">
        <f>(Oferta!$E$53+Oferta!$E$54*Parametros!F25/1000)*Parametros!F145*Parametros!I25+(Oferta!$E$55+Oferta!$E$56*Parametros!D56/1000)*Parametros!F145*Parametros!E56</f>
        <v>0</v>
      </c>
      <c r="G83" s="28">
        <f>(Oferta!$F$53+Oferta!$F$54*Parametros!G25/1000)*Parametros!G145*Parametros!I25+(Oferta!$F$55+Oferta!$F$56*Parametros!D56/1000)*Parametros!G145*Parametros!E56</f>
        <v>0</v>
      </c>
      <c r="H83" s="28">
        <f>(Oferta!$G$53+Oferta!$G$54*Parametros!H25/1000)*Parametros!H145*Parametros!I25+(Oferta!$G$55+Oferta!$G$56*Parametros!D56/1000)*Parametros!H145*Parametros!E56</f>
        <v>0</v>
      </c>
      <c r="I83" s="28">
        <f t="shared" si="5"/>
        <v>0</v>
      </c>
      <c r="J83" s="28">
        <f>SUMPRODUCT(Oferta!$B$47:$G$47,Parametros!$C$6:$H$6)*1.051127/12</f>
        <v>12107.697577199246</v>
      </c>
      <c r="K83" s="29">
        <f t="shared" si="4"/>
        <v>12107.697577199246</v>
      </c>
      <c r="L83" s="32"/>
      <c r="N83" s="26"/>
      <c r="O83" s="26"/>
    </row>
    <row r="84" spans="2:15" x14ac:dyDescent="0.3">
      <c r="B84" s="11">
        <v>44166</v>
      </c>
      <c r="C84" s="28">
        <f>(Oferta!$B$53+Oferta!$B$54*Parametros!C26/1000)*Parametros!C146*Parametros!I26+(Oferta!$B$55+Oferta!$B$56*Parametros!D57/1000)*Parametros!C146*Parametros!E57</f>
        <v>0</v>
      </c>
      <c r="D84" s="28">
        <f>(Oferta!$C$53+Oferta!$C$54*Parametros!D26/1000)*Parametros!D146*Parametros!I26+(Oferta!$C$55+Oferta!$C$56*Parametros!D57/1000)*Parametros!D146*Parametros!E57</f>
        <v>0</v>
      </c>
      <c r="E84" s="28">
        <f>(Oferta!$D$53+Oferta!$D$54*Parametros!E26/1000)*Parametros!E146*Parametros!I26+(Oferta!$D$55+Oferta!$D$56*Parametros!D57/1000)*Parametros!E146*Parametros!E57</f>
        <v>0</v>
      </c>
      <c r="F84" s="28">
        <f>(Oferta!$E$53+Oferta!$E$54*Parametros!F26/1000)*Parametros!F146*Parametros!I26+(Oferta!$E$55+Oferta!$E$56*Parametros!D57/1000)*Parametros!F146*Parametros!E57</f>
        <v>0</v>
      </c>
      <c r="G84" s="28">
        <f>(Oferta!$F$53+Oferta!$F$54*Parametros!G26/1000)*Parametros!G146*Parametros!I26+(Oferta!$F$55+Oferta!$F$56*Parametros!D57/1000)*Parametros!G146*Parametros!E57</f>
        <v>0</v>
      </c>
      <c r="H84" s="28">
        <f>(Oferta!$G$53+Oferta!$G$54*Parametros!H26/1000)*Parametros!H146*Parametros!I26+(Oferta!$G$55+Oferta!$G$56*Parametros!D57/1000)*Parametros!H146*Parametros!E57</f>
        <v>0</v>
      </c>
      <c r="I84" s="28">
        <f t="shared" si="5"/>
        <v>0</v>
      </c>
      <c r="J84" s="28">
        <f>SUMPRODUCT(Oferta!$B$47:$G$47,Parametros!$C$6:$H$6)*1.051127/12</f>
        <v>12107.697577199246</v>
      </c>
      <c r="K84" s="29">
        <f t="shared" si="4"/>
        <v>12107.697577199246</v>
      </c>
      <c r="L84" s="32"/>
      <c r="N84" s="26"/>
      <c r="O84" s="26"/>
    </row>
    <row r="85" spans="2:15" x14ac:dyDescent="0.3">
      <c r="B85" s="11">
        <v>44197</v>
      </c>
      <c r="C85" s="28">
        <f>(Oferta!$B$53+Oferta!$B$54*Parametros!C27/1000)*Parametros!C147*Parametros!I27+(Oferta!$B$55+Oferta!$B$56*Parametros!D58/1000)*Parametros!C147*Parametros!E58</f>
        <v>0</v>
      </c>
      <c r="D85" s="28">
        <f>(Oferta!$C$53+Oferta!$C$54*Parametros!D27/1000)*Parametros!D147*Parametros!I27+(Oferta!$C$55+Oferta!$C$56*Parametros!D58/1000)*Parametros!D147*Parametros!E58</f>
        <v>0</v>
      </c>
      <c r="E85" s="28">
        <f>(Oferta!$D$53+Oferta!$D$54*Parametros!E27/1000)*Parametros!E147*Parametros!I27+(Oferta!$D$55+Oferta!$D$56*Parametros!D58/1000)*Parametros!E147*Parametros!E58</f>
        <v>0</v>
      </c>
      <c r="F85" s="28">
        <f>(Oferta!$E$53+Oferta!$E$54*Parametros!F27/1000)*Parametros!F147*Parametros!I27+(Oferta!$E$55+Oferta!$E$56*Parametros!D58/1000)*Parametros!F147*Parametros!E58</f>
        <v>0</v>
      </c>
      <c r="G85" s="28">
        <f>(Oferta!$F$53+Oferta!$F$54*Parametros!G27/1000)*Parametros!G147*Parametros!I27+(Oferta!$F$55+Oferta!$F$56*Parametros!D58/1000)*Parametros!G147*Parametros!E58</f>
        <v>0</v>
      </c>
      <c r="H85" s="28">
        <f>(Oferta!$G$53+Oferta!$G$54*Parametros!H27/1000)*Parametros!H147*Parametros!I27+(Oferta!$G$55+Oferta!$G$56*Parametros!D58/1000)*Parametros!H147*Parametros!E58</f>
        <v>0</v>
      </c>
      <c r="I85" s="28">
        <f t="shared" si="5"/>
        <v>0</v>
      </c>
      <c r="J85" s="28">
        <f>SUMPRODUCT(Oferta!$B$47:$G$47,Parametros!$C$6:$H$6)*1.051127/12</f>
        <v>12107.697577199246</v>
      </c>
      <c r="K85" s="29">
        <f t="shared" si="4"/>
        <v>12107.697577199246</v>
      </c>
      <c r="L85" s="32"/>
      <c r="N85" s="26"/>
      <c r="O85" s="26"/>
    </row>
    <row r="86" spans="2:15" x14ac:dyDescent="0.3">
      <c r="B86" s="11">
        <v>44228</v>
      </c>
      <c r="C86" s="28">
        <f>(Oferta!$B$53+Oferta!$B$54*Parametros!C28/1000)*Parametros!C148*Parametros!I28+(Oferta!$B$55+Oferta!$B$56*Parametros!D59/1000)*Parametros!C148*Parametros!E59</f>
        <v>0</v>
      </c>
      <c r="D86" s="28">
        <f>(Oferta!$C$53+Oferta!$C$54*Parametros!D28/1000)*Parametros!D148*Parametros!I28+(Oferta!$C$55+Oferta!$C$56*Parametros!D59/1000)*Parametros!D148*Parametros!E59</f>
        <v>0</v>
      </c>
      <c r="E86" s="28">
        <f>(Oferta!$D$53+Oferta!$D$54*Parametros!E28/1000)*Parametros!E148*Parametros!I28+(Oferta!$D$55+Oferta!$D$56*Parametros!D59/1000)*Parametros!E148*Parametros!E59</f>
        <v>0</v>
      </c>
      <c r="F86" s="28">
        <f>(Oferta!$E$53+Oferta!$E$54*Parametros!F28/1000)*Parametros!F148*Parametros!I28+(Oferta!$E$55+Oferta!$E$56*Parametros!D59/1000)*Parametros!F148*Parametros!E59</f>
        <v>0</v>
      </c>
      <c r="G86" s="28">
        <f>(Oferta!$F$53+Oferta!$F$54*Parametros!G28/1000)*Parametros!G148*Parametros!I28+(Oferta!$F$55+Oferta!$F$56*Parametros!D59/1000)*Parametros!G148*Parametros!E59</f>
        <v>0</v>
      </c>
      <c r="H86" s="28">
        <f>(Oferta!$G$53+Oferta!$G$54*Parametros!H28/1000)*Parametros!H148*Parametros!I28+(Oferta!$G$55+Oferta!$G$56*Parametros!D59/1000)*Parametros!H148*Parametros!E59</f>
        <v>0</v>
      </c>
      <c r="I86" s="28">
        <f t="shared" si="5"/>
        <v>0</v>
      </c>
      <c r="J86" s="28">
        <f>SUMPRODUCT(Oferta!$B$47:$G$47,Parametros!$C$6:$H$6)*1.051127/12</f>
        <v>12107.697577199246</v>
      </c>
      <c r="K86" s="29">
        <f t="shared" si="4"/>
        <v>12107.697577199246</v>
      </c>
      <c r="L86" s="32"/>
      <c r="N86" s="26"/>
      <c r="O86" s="26"/>
    </row>
    <row r="87" spans="2:15" x14ac:dyDescent="0.3">
      <c r="B87" s="11">
        <v>44256</v>
      </c>
      <c r="C87" s="28">
        <f>(Oferta!$B$53+Oferta!$B$54*Parametros!C29/1000)*Parametros!C149*Parametros!I29+(Oferta!$B$55+Oferta!$B$56*Parametros!D60/1000)*Parametros!C149*Parametros!E60</f>
        <v>0</v>
      </c>
      <c r="D87" s="28">
        <f>(Oferta!$C$53+Oferta!$C$54*Parametros!D29/1000)*Parametros!D149*Parametros!I29+(Oferta!$C$55+Oferta!$C$56*Parametros!D60/1000)*Parametros!D149*Parametros!E60</f>
        <v>0</v>
      </c>
      <c r="E87" s="28">
        <f>(Oferta!$D$53+Oferta!$D$54*Parametros!E29/1000)*Parametros!E149*Parametros!I29+(Oferta!$D$55+Oferta!$D$56*Parametros!D60/1000)*Parametros!E149*Parametros!E60</f>
        <v>0</v>
      </c>
      <c r="F87" s="28">
        <f>(Oferta!$E$53+Oferta!$E$54*Parametros!F29/1000)*Parametros!F149*Parametros!I29+(Oferta!$E$55+Oferta!$E$56*Parametros!D60/1000)*Parametros!F149*Parametros!E60</f>
        <v>0</v>
      </c>
      <c r="G87" s="28">
        <f>(Oferta!$F$53+Oferta!$F$54*Parametros!G29/1000)*Parametros!G149*Parametros!I29+(Oferta!$F$55+Oferta!$F$56*Parametros!D60/1000)*Parametros!G149*Parametros!E60</f>
        <v>0</v>
      </c>
      <c r="H87" s="28">
        <f>(Oferta!$G$53+Oferta!$G$54*Parametros!H29/1000)*Parametros!H149*Parametros!I29+(Oferta!$G$55+Oferta!$G$56*Parametros!D60/1000)*Parametros!H149*Parametros!E60</f>
        <v>0</v>
      </c>
      <c r="I87" s="28">
        <f t="shared" si="5"/>
        <v>0</v>
      </c>
      <c r="J87" s="28">
        <f>SUMPRODUCT(Oferta!$B$47:$G$47,Parametros!$C$6:$H$6)*1.051127/12</f>
        <v>12107.697577199246</v>
      </c>
      <c r="K87" s="29">
        <f t="shared" si="4"/>
        <v>12107.697577199246</v>
      </c>
      <c r="L87" s="32"/>
      <c r="N87" s="26"/>
      <c r="O87" s="26"/>
    </row>
    <row r="88" spans="2:15" x14ac:dyDescent="0.3">
      <c r="B88" s="11">
        <v>44287</v>
      </c>
      <c r="C88" s="28">
        <f>(Oferta!$B$53+Oferta!$B$54*Parametros!C30/1000)*Parametros!C150*Parametros!I30+(Oferta!$B$55+Oferta!$B$56*Parametros!D61/1000)*Parametros!C150*Parametros!E61</f>
        <v>0</v>
      </c>
      <c r="D88" s="28">
        <f>(Oferta!$C$53+Oferta!$C$54*Parametros!D30/1000)*Parametros!D150*Parametros!I30+(Oferta!$C$55+Oferta!$C$56*Parametros!D61/1000)*Parametros!D150*Parametros!E61</f>
        <v>0</v>
      </c>
      <c r="E88" s="28">
        <f>(Oferta!$D$53+Oferta!$D$54*Parametros!E30/1000)*Parametros!E150*Parametros!I30+(Oferta!$D$55+Oferta!$D$56*Parametros!D61/1000)*Parametros!E150*Parametros!E61</f>
        <v>0</v>
      </c>
      <c r="F88" s="28">
        <f>(Oferta!$E$53+Oferta!$E$54*Parametros!F30/1000)*Parametros!F150*Parametros!I30+(Oferta!$E$55+Oferta!$E$56*Parametros!D61/1000)*Parametros!F150*Parametros!E61</f>
        <v>0</v>
      </c>
      <c r="G88" s="28">
        <f>(Oferta!$F$53+Oferta!$F$54*Parametros!G30/1000)*Parametros!G150*Parametros!I30+(Oferta!$F$55+Oferta!$F$56*Parametros!D61/1000)*Parametros!G150*Parametros!E61</f>
        <v>0</v>
      </c>
      <c r="H88" s="28">
        <f>(Oferta!$G$53+Oferta!$G$54*Parametros!H30/1000)*Parametros!H150*Parametros!I30+(Oferta!$G$55+Oferta!$G$56*Parametros!D61/1000)*Parametros!H150*Parametros!E61</f>
        <v>0</v>
      </c>
      <c r="I88" s="28">
        <f t="shared" si="5"/>
        <v>0</v>
      </c>
      <c r="J88" s="28">
        <f>SUMPRODUCT(Oferta!$B$47:$G$47,Parametros!$C$6:$H$6)*1.051127/12</f>
        <v>12107.697577199246</v>
      </c>
      <c r="K88" s="29">
        <f t="shared" si="4"/>
        <v>12107.697577199246</v>
      </c>
      <c r="L88" s="32"/>
      <c r="N88" s="26"/>
      <c r="O88" s="26"/>
    </row>
    <row r="89" spans="2:15" x14ac:dyDescent="0.3">
      <c r="B89" s="11">
        <v>44317</v>
      </c>
      <c r="C89" s="28">
        <f>(Oferta!$B$53+Oferta!$B$54*Parametros!C31/1000)*Parametros!C151*Parametros!I31+(Oferta!$B$55+Oferta!$B$56*Parametros!D62/1000)*Parametros!C151*Parametros!E62</f>
        <v>0</v>
      </c>
      <c r="D89" s="28">
        <f>(Oferta!$C$53+Oferta!$C$54*Parametros!D31/1000)*Parametros!D151*Parametros!I31+(Oferta!$C$55+Oferta!$C$56*Parametros!D62/1000)*Parametros!D151*Parametros!E62</f>
        <v>0</v>
      </c>
      <c r="E89" s="28">
        <f>(Oferta!$D$53+Oferta!$D$54*Parametros!E31/1000)*Parametros!E151*Parametros!I31+(Oferta!$D$55+Oferta!$D$56*Parametros!D62/1000)*Parametros!E151*Parametros!E62</f>
        <v>0</v>
      </c>
      <c r="F89" s="28">
        <f>(Oferta!$E$53+Oferta!$E$54*Parametros!F31/1000)*Parametros!F151*Parametros!I31+(Oferta!$E$55+Oferta!$E$56*Parametros!D62/1000)*Parametros!F151*Parametros!E62</f>
        <v>0</v>
      </c>
      <c r="G89" s="28">
        <f>(Oferta!$F$53+Oferta!$F$54*Parametros!G31/1000)*Parametros!G151*Parametros!I31+(Oferta!$F$55+Oferta!$F$56*Parametros!D62/1000)*Parametros!G151*Parametros!E62</f>
        <v>0</v>
      </c>
      <c r="H89" s="28">
        <f>(Oferta!$G$53+Oferta!$G$54*Parametros!H31/1000)*Parametros!H151*Parametros!I31+(Oferta!$G$55+Oferta!$G$56*Parametros!D62/1000)*Parametros!H151*Parametros!E62</f>
        <v>0</v>
      </c>
      <c r="I89" s="28">
        <f t="shared" si="5"/>
        <v>0</v>
      </c>
      <c r="J89" s="28">
        <f>SUMPRODUCT(Oferta!$B$47:$G$47,Parametros!$C$6:$H$6)*1.051127/12</f>
        <v>12107.697577199246</v>
      </c>
      <c r="K89" s="29">
        <f t="shared" si="4"/>
        <v>12107.697577199246</v>
      </c>
      <c r="L89" s="32"/>
      <c r="N89" s="26"/>
      <c r="O89" s="26"/>
    </row>
    <row r="90" spans="2:15" x14ac:dyDescent="0.3">
      <c r="B90" s="11">
        <v>44348</v>
      </c>
      <c r="C90" s="28">
        <f>(Oferta!$B$53+Oferta!$B$54*Parametros!C32/1000)*Parametros!C152*Parametros!I32+(Oferta!$B$55+Oferta!$B$56*Parametros!D63/1000)*Parametros!C152*Parametros!E63</f>
        <v>0</v>
      </c>
      <c r="D90" s="28">
        <f>(Oferta!$C$53+Oferta!$C$54*Parametros!D32/1000)*Parametros!D152*Parametros!I32+(Oferta!$C$55+Oferta!$C$56*Parametros!D63/1000)*Parametros!D152*Parametros!E63</f>
        <v>0</v>
      </c>
      <c r="E90" s="28">
        <f>(Oferta!$D$53+Oferta!$D$54*Parametros!E32/1000)*Parametros!E152*Parametros!I32+(Oferta!$D$55+Oferta!$D$56*Parametros!D63/1000)*Parametros!E152*Parametros!E63</f>
        <v>0</v>
      </c>
      <c r="F90" s="28">
        <f>(Oferta!$E$53+Oferta!$E$54*Parametros!F32/1000)*Parametros!F152*Parametros!I32+(Oferta!$E$55+Oferta!$E$56*Parametros!D63/1000)*Parametros!F152*Parametros!E63</f>
        <v>0</v>
      </c>
      <c r="G90" s="28">
        <f>(Oferta!$F$53+Oferta!$F$54*Parametros!G32/1000)*Parametros!G152*Parametros!I32+(Oferta!$F$55+Oferta!$F$56*Parametros!D63/1000)*Parametros!G152*Parametros!E63</f>
        <v>0</v>
      </c>
      <c r="H90" s="28">
        <f>(Oferta!$G$53+Oferta!$G$54*Parametros!H32/1000)*Parametros!H152*Parametros!I32+(Oferta!$G$55+Oferta!$G$56*Parametros!D63/1000)*Parametros!H152*Parametros!E63</f>
        <v>0</v>
      </c>
      <c r="I90" s="28">
        <f t="shared" si="5"/>
        <v>0</v>
      </c>
      <c r="J90" s="28">
        <f>SUMPRODUCT(Oferta!$B$47:$G$47,Parametros!$C$6:$H$6)*1.051127/12</f>
        <v>12107.697577199246</v>
      </c>
      <c r="K90" s="29">
        <f t="shared" si="4"/>
        <v>12107.697577199246</v>
      </c>
      <c r="L90" s="32"/>
      <c r="N90" s="26"/>
      <c r="O90" s="26"/>
    </row>
    <row r="91" spans="2:15" x14ac:dyDescent="0.3">
      <c r="B91" s="11">
        <v>44378</v>
      </c>
      <c r="C91" s="28">
        <f>(Oferta!$B$53+Oferta!$B$54*Parametros!C33/1000)*Parametros!C153*Parametros!I33+(Oferta!$B$55+Oferta!$B$56*Parametros!D64/1000)*Parametros!C153*Parametros!E64</f>
        <v>0</v>
      </c>
      <c r="D91" s="28">
        <f>(Oferta!$C$53+Oferta!$C$54*Parametros!D33/1000)*Parametros!D153*Parametros!I33+(Oferta!$C$55+Oferta!$C$56*Parametros!D64/1000)*Parametros!D153*Parametros!E64</f>
        <v>0</v>
      </c>
      <c r="E91" s="28">
        <f>(Oferta!$D$53+Oferta!$D$54*Parametros!E33/1000)*Parametros!E153*Parametros!I33+(Oferta!$D$55+Oferta!$D$56*Parametros!D64/1000)*Parametros!E153*Parametros!E64</f>
        <v>0</v>
      </c>
      <c r="F91" s="28">
        <f>(Oferta!$E$53+Oferta!$E$54*Parametros!F33/1000)*Parametros!F153*Parametros!I33+(Oferta!$E$55+Oferta!$E$56*Parametros!D64/1000)*Parametros!F153*Parametros!E64</f>
        <v>0</v>
      </c>
      <c r="G91" s="28">
        <f>(Oferta!$F$53+Oferta!$F$54*Parametros!G33/1000)*Parametros!G153*Parametros!I33+(Oferta!$F$55+Oferta!$F$56*Parametros!D64/1000)*Parametros!G153*Parametros!E64</f>
        <v>0</v>
      </c>
      <c r="H91" s="28">
        <f>(Oferta!$G$53+Oferta!$G$54*Parametros!H33/1000)*Parametros!H153*Parametros!I33+(Oferta!$G$55+Oferta!$G$56*Parametros!D64/1000)*Parametros!H153*Parametros!E64</f>
        <v>0</v>
      </c>
      <c r="I91" s="28">
        <f t="shared" si="5"/>
        <v>0</v>
      </c>
      <c r="J91" s="28">
        <f>SUMPRODUCT(Oferta!$B$47:$G$47,Parametros!$C$6:$H$6)*1.051127/12</f>
        <v>12107.697577199246</v>
      </c>
      <c r="K91" s="29">
        <f t="shared" si="4"/>
        <v>12107.697577199246</v>
      </c>
      <c r="L91" s="32"/>
      <c r="N91" s="26"/>
      <c r="O91" s="26"/>
    </row>
    <row r="92" spans="2:15" x14ac:dyDescent="0.3">
      <c r="B92" s="11">
        <v>44409</v>
      </c>
      <c r="C92" s="28">
        <f>(Oferta!$B$53+Oferta!$B$54*Parametros!C34/1000)*Parametros!C154*Parametros!I34+(Oferta!$B$55+Oferta!$B$56*Parametros!D65/1000)*Parametros!C154*Parametros!E65</f>
        <v>0</v>
      </c>
      <c r="D92" s="28">
        <f>(Oferta!$C$53+Oferta!$C$54*Parametros!D34/1000)*Parametros!D154*Parametros!I34+(Oferta!$C$55+Oferta!$C$56*Parametros!D65/1000)*Parametros!D154*Parametros!E65</f>
        <v>0</v>
      </c>
      <c r="E92" s="28">
        <f>(Oferta!$D$53+Oferta!$D$54*Parametros!E34/1000)*Parametros!E154*Parametros!I34+(Oferta!$D$55+Oferta!$D$56*Parametros!D65/1000)*Parametros!E154*Parametros!E65</f>
        <v>0</v>
      </c>
      <c r="F92" s="28">
        <f>(Oferta!$E$53+Oferta!$E$54*Parametros!F34/1000)*Parametros!F154*Parametros!I34+(Oferta!$E$55+Oferta!$E$56*Parametros!D65/1000)*Parametros!F154*Parametros!E65</f>
        <v>0</v>
      </c>
      <c r="G92" s="28">
        <f>(Oferta!$F$53+Oferta!$F$54*Parametros!G34/1000)*Parametros!G154*Parametros!I34+(Oferta!$F$55+Oferta!$F$56*Parametros!D65/1000)*Parametros!G154*Parametros!E65</f>
        <v>0</v>
      </c>
      <c r="H92" s="28">
        <f>(Oferta!$G$53+Oferta!$G$54*Parametros!H34/1000)*Parametros!H154*Parametros!I34+(Oferta!$G$55+Oferta!$G$56*Parametros!D65/1000)*Parametros!H154*Parametros!E65</f>
        <v>0</v>
      </c>
      <c r="I92" s="28">
        <f t="shared" si="5"/>
        <v>0</v>
      </c>
      <c r="J92" s="28">
        <f>SUMPRODUCT(Oferta!$B$47:$G$47,Parametros!$C$6:$H$6)*1.051127/12</f>
        <v>12107.697577199246</v>
      </c>
      <c r="K92" s="29">
        <f t="shared" si="4"/>
        <v>12107.697577199246</v>
      </c>
      <c r="L92" s="32"/>
      <c r="N92" s="26"/>
      <c r="O92" s="26"/>
    </row>
    <row r="93" spans="2:15" x14ac:dyDescent="0.3">
      <c r="B93" s="11">
        <v>44440</v>
      </c>
      <c r="C93" s="28">
        <f>(Oferta!$B$53+Oferta!$B$54*Parametros!C35/1000)*Parametros!C155*Parametros!I35+(Oferta!$B$55+Oferta!$B$56*Parametros!D66/1000)*Parametros!C155*Parametros!E66</f>
        <v>0</v>
      </c>
      <c r="D93" s="28">
        <f>(Oferta!$C$53+Oferta!$C$54*Parametros!D35/1000)*Parametros!D155*Parametros!I35+(Oferta!$C$55+Oferta!$C$56*Parametros!D66/1000)*Parametros!D155*Parametros!E66</f>
        <v>0</v>
      </c>
      <c r="E93" s="28">
        <f>(Oferta!$D$53+Oferta!$D$54*Parametros!E35/1000)*Parametros!E155*Parametros!I35+(Oferta!$D$55+Oferta!$D$56*Parametros!D66/1000)*Parametros!E155*Parametros!E66</f>
        <v>0</v>
      </c>
      <c r="F93" s="28">
        <f>(Oferta!$E$53+Oferta!$E$54*Parametros!F35/1000)*Parametros!F155*Parametros!I35+(Oferta!$E$55+Oferta!$E$56*Parametros!D66/1000)*Parametros!F155*Parametros!E66</f>
        <v>0</v>
      </c>
      <c r="G93" s="28">
        <f>(Oferta!$F$53+Oferta!$F$54*Parametros!G35/1000)*Parametros!G155*Parametros!I35+(Oferta!$F$55+Oferta!$F$56*Parametros!D66/1000)*Parametros!G155*Parametros!E66</f>
        <v>0</v>
      </c>
      <c r="H93" s="28">
        <f>(Oferta!$G$53+Oferta!$G$54*Parametros!H35/1000)*Parametros!H155*Parametros!I35+(Oferta!$G$55+Oferta!$G$56*Parametros!D66/1000)*Parametros!H155*Parametros!E66</f>
        <v>0</v>
      </c>
      <c r="I93" s="28">
        <f t="shared" si="5"/>
        <v>0</v>
      </c>
      <c r="J93" s="28">
        <f>SUMPRODUCT(Oferta!$B$47:$G$47,Parametros!$C$6:$H$6)*1.051127/12</f>
        <v>12107.697577199246</v>
      </c>
      <c r="K93" s="29">
        <f t="shared" si="4"/>
        <v>12107.697577199246</v>
      </c>
      <c r="L93" s="32"/>
      <c r="N93" s="26"/>
      <c r="O93" s="26"/>
    </row>
    <row r="94" spans="2:15" x14ac:dyDescent="0.3">
      <c r="B94" s="11">
        <v>44470</v>
      </c>
      <c r="C94" s="28">
        <f>(Oferta!$B$53+Oferta!$B$54*Parametros!C36/1000)*Parametros!C156*Parametros!I36+(Oferta!$B$55+Oferta!$B$56*Parametros!D67/1000)*Parametros!C156*Parametros!E67</f>
        <v>0</v>
      </c>
      <c r="D94" s="28">
        <f>(Oferta!$C$53+Oferta!$C$54*Parametros!D36/1000)*Parametros!D156*Parametros!I36+(Oferta!$C$55+Oferta!$C$56*Parametros!D67/1000)*Parametros!D156*Parametros!E67</f>
        <v>0</v>
      </c>
      <c r="E94" s="28">
        <f>(Oferta!$D$53+Oferta!$D$54*Parametros!E36/1000)*Parametros!E156*Parametros!I36+(Oferta!$D$55+Oferta!$D$56*Parametros!D67/1000)*Parametros!E156*Parametros!E67</f>
        <v>0</v>
      </c>
      <c r="F94" s="28">
        <f>(Oferta!$E$53+Oferta!$E$54*Parametros!F36/1000)*Parametros!F156*Parametros!I36+(Oferta!$E$55+Oferta!$E$56*Parametros!D67/1000)*Parametros!F156*Parametros!E67</f>
        <v>0</v>
      </c>
      <c r="G94" s="28">
        <f>(Oferta!$F$53+Oferta!$F$54*Parametros!G36/1000)*Parametros!G156*Parametros!I36+(Oferta!$F$55+Oferta!$F$56*Parametros!D67/1000)*Parametros!G156*Parametros!E67</f>
        <v>0</v>
      </c>
      <c r="H94" s="28">
        <f>(Oferta!$G$53+Oferta!$G$54*Parametros!H36/1000)*Parametros!H156*Parametros!I36+(Oferta!$G$55+Oferta!$G$56*Parametros!D67/1000)*Parametros!H156*Parametros!E67</f>
        <v>0</v>
      </c>
      <c r="I94" s="28">
        <f t="shared" si="5"/>
        <v>0</v>
      </c>
      <c r="J94" s="28">
        <f>SUMPRODUCT(Oferta!$B$47:$G$47,Parametros!$C$6:$H$6)*1.051127/12</f>
        <v>12107.697577199246</v>
      </c>
      <c r="K94" s="29">
        <f t="shared" si="4"/>
        <v>12107.697577199246</v>
      </c>
      <c r="L94" s="32"/>
      <c r="N94" s="26"/>
      <c r="O94" s="26"/>
    </row>
    <row r="95" spans="2:15" x14ac:dyDescent="0.3">
      <c r="B95" s="11">
        <v>44501</v>
      </c>
      <c r="C95" s="28">
        <f>(Oferta!$B$53+Oferta!$B$54*Parametros!C37/1000)*Parametros!C157*Parametros!I37+(Oferta!$B$55+Oferta!$B$56*Parametros!D68/1000)*Parametros!C157*Parametros!E68</f>
        <v>0</v>
      </c>
      <c r="D95" s="28">
        <f>(Oferta!$C$53+Oferta!$C$54*Parametros!D37/1000)*Parametros!D157*Parametros!I37+(Oferta!$C$55+Oferta!$C$56*Parametros!D68/1000)*Parametros!D157*Parametros!E68</f>
        <v>0</v>
      </c>
      <c r="E95" s="28">
        <f>(Oferta!$D$53+Oferta!$D$54*Parametros!E37/1000)*Parametros!E157*Parametros!I37+(Oferta!$D$55+Oferta!$D$56*Parametros!D68/1000)*Parametros!E157*Parametros!E68</f>
        <v>0</v>
      </c>
      <c r="F95" s="28">
        <f>(Oferta!$E$53+Oferta!$E$54*Parametros!F37/1000)*Parametros!F157*Parametros!I37+(Oferta!$E$55+Oferta!$E$56*Parametros!D68/1000)*Parametros!F157*Parametros!E68</f>
        <v>0</v>
      </c>
      <c r="G95" s="28">
        <f>(Oferta!$F$53+Oferta!$F$54*Parametros!G37/1000)*Parametros!G157*Parametros!I37+(Oferta!$F$55+Oferta!$F$56*Parametros!D68/1000)*Parametros!G157*Parametros!E68</f>
        <v>0</v>
      </c>
      <c r="H95" s="28">
        <f>(Oferta!$G$53+Oferta!$G$54*Parametros!H37/1000)*Parametros!H157*Parametros!I37+(Oferta!$G$55+Oferta!$G$56*Parametros!D68/1000)*Parametros!H157*Parametros!E68</f>
        <v>0</v>
      </c>
      <c r="I95" s="28">
        <f t="shared" si="5"/>
        <v>0</v>
      </c>
      <c r="J95" s="28">
        <f>SUMPRODUCT(Oferta!$B$47:$G$47,Parametros!$C$6:$H$6)*1.051127/12</f>
        <v>12107.697577199246</v>
      </c>
      <c r="K95" s="29">
        <f t="shared" si="4"/>
        <v>12107.697577199246</v>
      </c>
      <c r="L95" s="32"/>
      <c r="N95" s="26"/>
      <c r="O95" s="26"/>
    </row>
    <row r="96" spans="2:15" x14ac:dyDescent="0.3">
      <c r="B96" s="11">
        <v>44531</v>
      </c>
      <c r="C96" s="28">
        <f>(Oferta!$B$53+Oferta!$B$54*Parametros!C38/1000)*Parametros!C158*Parametros!I38+(Oferta!$B$55+Oferta!$B$56*Parametros!D69/1000)*Parametros!C158*Parametros!E69</f>
        <v>0</v>
      </c>
      <c r="D96" s="28">
        <f>(Oferta!$C$53+Oferta!$C$54*Parametros!D38/1000)*Parametros!D158*Parametros!I38+(Oferta!$C$55+Oferta!$C$56*Parametros!D69/1000)*Parametros!D158*Parametros!E69</f>
        <v>0</v>
      </c>
      <c r="E96" s="28">
        <f>(Oferta!$D$53+Oferta!$D$54*Parametros!E38/1000)*Parametros!E158*Parametros!I38+(Oferta!$D$55+Oferta!$D$56*Parametros!D69/1000)*Parametros!E158*Parametros!E69</f>
        <v>0</v>
      </c>
      <c r="F96" s="28">
        <f>(Oferta!$E$53+Oferta!$E$54*Parametros!F38/1000)*Parametros!F158*Parametros!I38+(Oferta!$E$55+Oferta!$E$56*Parametros!D69/1000)*Parametros!F158*Parametros!E69</f>
        <v>0</v>
      </c>
      <c r="G96" s="28">
        <f>(Oferta!$F$53+Oferta!$F$54*Parametros!G38/1000)*Parametros!G158*Parametros!I38+(Oferta!$F$55+Oferta!$F$56*Parametros!D69/1000)*Parametros!G158*Parametros!E69</f>
        <v>0</v>
      </c>
      <c r="H96" s="28">
        <f>(Oferta!$G$53+Oferta!$G$54*Parametros!H38/1000)*Parametros!H158*Parametros!I38+(Oferta!$G$55+Oferta!$G$56*Parametros!D69/1000)*Parametros!H158*Parametros!E69</f>
        <v>0</v>
      </c>
      <c r="I96" s="28">
        <f t="shared" si="5"/>
        <v>0</v>
      </c>
      <c r="J96" s="28">
        <f>SUMPRODUCT(Oferta!$B$47:$G$47,Parametros!$C$6:$H$6)*1.051127/12</f>
        <v>12107.697577199246</v>
      </c>
      <c r="K96" s="29">
        <f t="shared" si="4"/>
        <v>12107.697577199246</v>
      </c>
      <c r="L96" s="32"/>
      <c r="N96" s="26"/>
      <c r="O96" s="26"/>
    </row>
    <row r="97" spans="2:11" x14ac:dyDescent="0.3">
      <c r="B97" s="11" t="s">
        <v>25</v>
      </c>
      <c r="C97" s="30"/>
      <c r="D97" s="30"/>
      <c r="E97" s="30"/>
      <c r="F97" s="30"/>
      <c r="G97" s="30"/>
      <c r="H97" s="30"/>
      <c r="I97" s="29">
        <f>SUM(I68:I96)</f>
        <v>0</v>
      </c>
      <c r="J97" s="29">
        <f>SUM(J68:J96)</f>
        <v>351123.22973877832</v>
      </c>
      <c r="K97" s="31">
        <f>SUM(K68:K96)</f>
        <v>351123.22973877832</v>
      </c>
    </row>
  </sheetData>
  <sheetProtection algorithmName="SHA-512" hashValue="IWSs0+v2D/LRpOcnUptjc1FGA3+LNV+6/xKSJ90qmhoFzvzqBP4grZWgSZ+SQmYjwED1PVFAwlsE3v6LfZgt0A==" saltValue="XjbGVWdsmd4LRlRjYKQXlQ==" spinCount="100000" sheet="1" objects="1" scenarios="1"/>
  <mergeCells count="3">
    <mergeCell ref="C6:I6"/>
    <mergeCell ref="C36:I36"/>
    <mergeCell ref="C66:I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Oferta</vt:lpstr>
      <vt:lpstr>Parametros</vt:lpstr>
      <vt:lpstr>Calculos</vt:lpstr>
      <vt:lpstr>Oferta!Área_de_impresión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Paqui Romero</dc:creator>
  <cp:lastModifiedBy>Enrique Hernández</cp:lastModifiedBy>
  <cp:lastPrinted>2019-06-26T14:25:10Z</cp:lastPrinted>
  <dcterms:created xsi:type="dcterms:W3CDTF">2019-05-21T08:38:46Z</dcterms:created>
  <dcterms:modified xsi:type="dcterms:W3CDTF">2019-06-26T16:16:50Z</dcterms:modified>
</cp:coreProperties>
</file>