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5915" windowHeight="6210"/>
  </bookViews>
  <sheets>
    <sheet name="RESUMEN COSTES" sheetId="12" r:id="rId1"/>
    <sheet name="básico" sheetId="14" r:id="rId2"/>
    <sheet name="Premium " sheetId="10" r:id="rId3"/>
    <sheet name="textil" sheetId="9" r:id="rId4"/>
  </sheets>
  <definedNames>
    <definedName name="_xlnm._FilterDatabase" localSheetId="3" hidden="1">textil!#REF!</definedName>
  </definedNames>
  <calcPr calcId="145621"/>
</workbook>
</file>

<file path=xl/calcChain.xml><?xml version="1.0" encoding="utf-8"?>
<calcChain xmlns="http://schemas.openxmlformats.org/spreadsheetml/2006/main">
  <c r="AA5" i="9" l="1"/>
  <c r="AA4" i="9"/>
  <c r="AA3" i="9"/>
  <c r="V5" i="9"/>
  <c r="V4" i="9"/>
  <c r="V3" i="9"/>
  <c r="Q5" i="9"/>
  <c r="Q4" i="9"/>
  <c r="Q3" i="9"/>
  <c r="L5" i="9"/>
  <c r="L4" i="9"/>
  <c r="L3" i="9"/>
  <c r="G4" i="9"/>
  <c r="G5" i="9"/>
  <c r="G3" i="9"/>
  <c r="AH8" i="10"/>
  <c r="AC8" i="10"/>
  <c r="S8" i="10"/>
  <c r="N8" i="10"/>
  <c r="I8" i="10"/>
  <c r="AP7" i="10"/>
  <c r="AP6" i="10"/>
  <c r="AP5" i="10"/>
  <c r="AP4" i="10"/>
  <c r="AP3" i="10"/>
  <c r="AM8" i="10" s="1"/>
  <c r="AK7" i="10"/>
  <c r="AK6" i="10"/>
  <c r="AK5" i="10"/>
  <c r="AK4" i="10"/>
  <c r="AK3" i="10"/>
  <c r="AF7" i="10"/>
  <c r="AF6" i="10"/>
  <c r="AF5" i="10"/>
  <c r="AF4" i="10"/>
  <c r="AF3" i="10"/>
  <c r="AA7" i="10"/>
  <c r="AA6" i="10"/>
  <c r="AA5" i="10"/>
  <c r="AA4" i="10"/>
  <c r="X8" i="10" s="1"/>
  <c r="AA3" i="10"/>
  <c r="V7" i="10"/>
  <c r="V6" i="10"/>
  <c r="V5" i="10"/>
  <c r="V4" i="10"/>
  <c r="V3" i="10"/>
  <c r="Q7" i="10"/>
  <c r="Q6" i="10"/>
  <c r="Q5" i="10"/>
  <c r="Q4" i="10"/>
  <c r="Q3" i="10"/>
  <c r="L7" i="10"/>
  <c r="L6" i="10"/>
  <c r="L5" i="10"/>
  <c r="L4" i="10"/>
  <c r="L3" i="10"/>
  <c r="G4" i="10"/>
  <c r="G5" i="10"/>
  <c r="G6" i="10"/>
  <c r="G7" i="10"/>
  <c r="D8" i="10" s="1"/>
  <c r="G3" i="10"/>
  <c r="AP3" i="14"/>
  <c r="AK4" i="14"/>
  <c r="EV5" i="14"/>
  <c r="EV4" i="14"/>
  <c r="EV3" i="14"/>
  <c r="EQ5" i="14"/>
  <c r="EQ4" i="14"/>
  <c r="EQ3" i="14"/>
  <c r="EL5" i="14"/>
  <c r="EL4" i="14"/>
  <c r="EL3" i="14"/>
  <c r="EG5" i="14"/>
  <c r="EG4" i="14"/>
  <c r="EG3" i="14"/>
  <c r="EB5" i="14"/>
  <c r="EB4" i="14"/>
  <c r="EB3" i="14"/>
  <c r="DW5" i="14"/>
  <c r="DW4" i="14"/>
  <c r="DW3" i="14"/>
  <c r="DR5" i="14"/>
  <c r="DR4" i="14"/>
  <c r="DR3" i="14"/>
  <c r="DM5" i="14"/>
  <c r="DM4" i="14"/>
  <c r="DM3" i="14"/>
  <c r="DH5" i="14"/>
  <c r="DH4" i="14"/>
  <c r="DH3" i="14"/>
  <c r="DC5" i="14"/>
  <c r="DC4" i="14"/>
  <c r="DC3" i="14"/>
  <c r="CX5" i="14"/>
  <c r="CX4" i="14"/>
  <c r="CX3" i="14"/>
  <c r="CS5" i="14"/>
  <c r="CS4" i="14"/>
  <c r="CS3" i="14"/>
  <c r="CN5" i="14"/>
  <c r="CN4" i="14"/>
  <c r="CN3" i="14"/>
  <c r="CI5" i="14"/>
  <c r="CI4" i="14"/>
  <c r="CI3" i="14"/>
  <c r="CD5" i="14"/>
  <c r="CD4" i="14"/>
  <c r="CD3" i="14"/>
  <c r="BY5" i="14"/>
  <c r="BY4" i="14"/>
  <c r="BY3" i="14"/>
  <c r="BT5" i="14"/>
  <c r="BT4" i="14"/>
  <c r="BT3" i="14"/>
  <c r="BO5" i="14"/>
  <c r="BO4" i="14"/>
  <c r="BO3" i="14"/>
  <c r="BJ5" i="14"/>
  <c r="BJ4" i="14"/>
  <c r="BJ3" i="14"/>
  <c r="BE5" i="14"/>
  <c r="BE4" i="14"/>
  <c r="BE3" i="14"/>
  <c r="AZ5" i="14"/>
  <c r="AZ4" i="14"/>
  <c r="AZ3" i="14"/>
  <c r="AU5" i="14"/>
  <c r="AU4" i="14"/>
  <c r="AU3" i="14"/>
  <c r="AP5" i="14"/>
  <c r="AP4" i="14"/>
  <c r="AK5" i="14"/>
  <c r="AK3" i="14"/>
  <c r="AF5" i="14"/>
  <c r="AF4" i="14"/>
  <c r="AF3" i="14"/>
  <c r="AA3" i="14"/>
  <c r="AA5" i="14"/>
  <c r="AA4" i="14"/>
  <c r="V5" i="14"/>
  <c r="V4" i="14"/>
  <c r="V3" i="14"/>
  <c r="Q5" i="14"/>
  <c r="Q4" i="14"/>
  <c r="Q3" i="14"/>
  <c r="L5" i="14"/>
  <c r="L4" i="14"/>
  <c r="L3" i="14"/>
  <c r="G4" i="14"/>
  <c r="G5" i="14"/>
  <c r="G3" i="14"/>
  <c r="D6" i="9" l="1"/>
  <c r="CA5" i="14"/>
  <c r="BV5" i="14"/>
  <c r="BQ5" i="14"/>
  <c r="BL5" i="14"/>
  <c r="BG5" i="14"/>
  <c r="BB5" i="14"/>
  <c r="AW5" i="14"/>
  <c r="AR5" i="14"/>
  <c r="AM5" i="14"/>
  <c r="AH5" i="14"/>
  <c r="AC5" i="14"/>
  <c r="X5" i="14"/>
  <c r="S5" i="14"/>
  <c r="N5" i="14"/>
  <c r="I5" i="14"/>
  <c r="CU4" i="14"/>
  <c r="CP4" i="14"/>
  <c r="CK4" i="14"/>
  <c r="CF4" i="14"/>
  <c r="CA4" i="14"/>
  <c r="BV4" i="14"/>
  <c r="BQ4" i="14"/>
  <c r="AC4" i="14"/>
  <c r="X4" i="14"/>
  <c r="S4" i="14"/>
  <c r="N4" i="14"/>
  <c r="I4" i="14"/>
  <c r="DO3" i="14"/>
  <c r="DJ3" i="14"/>
  <c r="DE3" i="14"/>
  <c r="CZ3" i="14"/>
  <c r="CU3" i="14"/>
  <c r="CP3" i="14"/>
  <c r="CK3" i="14"/>
  <c r="CF3" i="14"/>
  <c r="CA3" i="14"/>
  <c r="BV3" i="14"/>
  <c r="BQ3" i="14"/>
  <c r="BL3" i="14"/>
  <c r="BG3" i="14"/>
  <c r="BB3" i="14"/>
  <c r="AW3" i="14"/>
  <c r="AR3" i="14"/>
  <c r="X3" i="14"/>
  <c r="S3" i="14"/>
  <c r="N3" i="14"/>
  <c r="ES3" i="14" l="1"/>
  <c r="EN3" i="14"/>
  <c r="EI3" i="14"/>
  <c r="ED3" i="14"/>
  <c r="DY3" i="14"/>
  <c r="DT3" i="14"/>
  <c r="AM3" i="14"/>
  <c r="AH3" i="14"/>
  <c r="AC3" i="14"/>
  <c r="I3" i="14"/>
  <c r="D3" i="14"/>
  <c r="ES5" i="14"/>
  <c r="EN5" i="14"/>
  <c r="EI5" i="14"/>
  <c r="ED5" i="14"/>
  <c r="DY5" i="14"/>
  <c r="DT5" i="14"/>
  <c r="DO5" i="14"/>
  <c r="DJ5" i="14"/>
  <c r="DE5" i="14"/>
  <c r="CZ5" i="14"/>
  <c r="CU5" i="14"/>
  <c r="CP5" i="14"/>
  <c r="CK5" i="14"/>
  <c r="CF5" i="14"/>
  <c r="D5" i="14"/>
  <c r="D4" i="14"/>
  <c r="BL4" i="14"/>
  <c r="ES4" i="14"/>
  <c r="EN4" i="14"/>
  <c r="EI4" i="14"/>
  <c r="ED4" i="14"/>
  <c r="DY4" i="14"/>
  <c r="DT4" i="14"/>
  <c r="DO4" i="14"/>
  <c r="AR4" i="14"/>
  <c r="AM4" i="14"/>
  <c r="DJ4" i="14"/>
  <c r="DE4" i="14"/>
  <c r="CZ4" i="14"/>
  <c r="BG4" i="14"/>
  <c r="BB4" i="14"/>
  <c r="AW4" i="14"/>
  <c r="AH4" i="14"/>
  <c r="X6" i="14" l="1"/>
  <c r="N6" i="14"/>
  <c r="BL6" i="14"/>
  <c r="AW6" i="14"/>
  <c r="CP6" i="14"/>
  <c r="AR6" i="14"/>
  <c r="AH6" i="14"/>
  <c r="CK6" i="14"/>
  <c r="AM6" i="14"/>
  <c r="ES6" i="14"/>
  <c r="BB6" i="14"/>
  <c r="DO6" i="14"/>
  <c r="CU6" i="14"/>
  <c r="BG6" i="14"/>
  <c r="CZ6" i="14"/>
  <c r="DT6" i="14"/>
  <c r="C6" i="14"/>
  <c r="BQ6" i="14"/>
  <c r="DE6" i="14"/>
  <c r="DY6" i="14"/>
  <c r="I6" i="14"/>
  <c r="BV6" i="14"/>
  <c r="DJ6" i="14"/>
  <c r="ED6" i="14"/>
  <c r="CA6" i="14"/>
  <c r="AC6" i="14"/>
  <c r="EI6" i="14"/>
  <c r="S6" i="14"/>
  <c r="CF6" i="14"/>
  <c r="EN6" i="14"/>
  <c r="D9" i="14" l="1"/>
  <c r="D4" i="12" s="1"/>
  <c r="AM7" i="10" l="1"/>
  <c r="AM6" i="10"/>
  <c r="AM5" i="10"/>
  <c r="AM4" i="10"/>
  <c r="AM3" i="10"/>
  <c r="AH7" i="10"/>
  <c r="AH6" i="10"/>
  <c r="AH5" i="10"/>
  <c r="AH4" i="10"/>
  <c r="AH3" i="10"/>
  <c r="AC7" i="10"/>
  <c r="AC6" i="10"/>
  <c r="AC5" i="10"/>
  <c r="AC4" i="10"/>
  <c r="AC3" i="10"/>
  <c r="X7" i="10"/>
  <c r="X6" i="10"/>
  <c r="X5" i="10"/>
  <c r="X4" i="10"/>
  <c r="X3" i="10"/>
  <c r="S7" i="10"/>
  <c r="S6" i="10"/>
  <c r="S5" i="10"/>
  <c r="S4" i="10"/>
  <c r="S3" i="10"/>
  <c r="N7" i="10"/>
  <c r="N6" i="10"/>
  <c r="N5" i="10"/>
  <c r="N4" i="10"/>
  <c r="N3" i="10"/>
  <c r="I7" i="10"/>
  <c r="I6" i="10"/>
  <c r="I5" i="10"/>
  <c r="I4" i="10"/>
  <c r="I3" i="10"/>
  <c r="D7" i="10"/>
  <c r="D5" i="10"/>
  <c r="D4" i="10"/>
  <c r="D3" i="10"/>
  <c r="D6" i="10"/>
  <c r="X5" i="9"/>
  <c r="X4" i="9"/>
  <c r="X3" i="9"/>
  <c r="S5" i="9"/>
  <c r="S4" i="9"/>
  <c r="S3" i="9"/>
  <c r="N5" i="9"/>
  <c r="N4" i="9"/>
  <c r="N3" i="9"/>
  <c r="I5" i="9"/>
  <c r="I4" i="9"/>
  <c r="I3" i="9"/>
  <c r="D5" i="9"/>
  <c r="D4" i="9"/>
  <c r="D3" i="9"/>
  <c r="N6" i="9" l="1"/>
  <c r="X6" i="9"/>
  <c r="S6" i="9"/>
  <c r="I6" i="9"/>
  <c r="C8" i="9" l="1"/>
  <c r="D6" i="12" s="1"/>
  <c r="D12" i="10"/>
  <c r="D5" i="12" s="1"/>
  <c r="D8" i="12" l="1"/>
</calcChain>
</file>

<file path=xl/sharedStrings.xml><?xml version="1.0" encoding="utf-8"?>
<sst xmlns="http://schemas.openxmlformats.org/spreadsheetml/2006/main" count="305" uniqueCount="74">
  <si>
    <t>Premium</t>
  </si>
  <si>
    <t>Textil</t>
  </si>
  <si>
    <t>Precio 501- 1000 uds</t>
  </si>
  <si>
    <t>Precio 20- 60 uds</t>
  </si>
  <si>
    <t>Precio 61- 100 uds</t>
  </si>
  <si>
    <t>Precio 101- 150 uds</t>
  </si>
  <si>
    <t>Precio 251- 300 uds</t>
  </si>
  <si>
    <t>Precio 20- 100 uds</t>
  </si>
  <si>
    <t>TEXTIL_1
GORRA</t>
  </si>
  <si>
    <t xml:space="preserve">TOTAL € </t>
  </si>
  <si>
    <t>TEXTIL_2
CAMISETA</t>
  </si>
  <si>
    <t>TEXTIL_3
SUDADERA 1</t>
  </si>
  <si>
    <t>TEXTIL_4
POLO</t>
  </si>
  <si>
    <t>TEXTIL_5
SUDADERA 2</t>
  </si>
  <si>
    <t>Precio 151- 200 uds</t>
  </si>
  <si>
    <t>Suma coste de todos los artículos de esta categoría</t>
  </si>
  <si>
    <t>PREMIUM_1
Paraguas</t>
  </si>
  <si>
    <t>PREMIUM_2
Auriculares inalámbricos</t>
  </si>
  <si>
    <t>PREMIUM_3
Altavoz</t>
  </si>
  <si>
    <t xml:space="preserve">PREMIUM_4
Mochila Backpack </t>
  </si>
  <si>
    <t xml:space="preserve">PREMIUM_5
Mochila Backpack </t>
  </si>
  <si>
    <t xml:space="preserve">PREMIUM_6
Trolley </t>
  </si>
  <si>
    <t xml:space="preserve">PREMIUM_7
Puntero Láser </t>
  </si>
  <si>
    <t>PREMIUM_8
Bolígrafo</t>
  </si>
  <si>
    <t>Precio 201- 250 uds</t>
  </si>
  <si>
    <t>Cantidad estimada (uds)</t>
  </si>
  <si>
    <t xml:space="preserve">nº pedidos estimados </t>
  </si>
  <si>
    <t>Básico_1
Libreta Corcho</t>
  </si>
  <si>
    <t xml:space="preserve">Básico_2
Libreta Cartón reciclado </t>
  </si>
  <si>
    <t>Básicos</t>
  </si>
  <si>
    <t xml:space="preserve">PRESUPUESTOS ESTIMADOS </t>
  </si>
  <si>
    <t>TOTAL OFERTA</t>
  </si>
  <si>
    <t>logo 5 cm</t>
  </si>
  <si>
    <t>1 COLOR</t>
  </si>
  <si>
    <t>4 COLORES</t>
  </si>
  <si>
    <t>logo 10 cm</t>
  </si>
  <si>
    <t xml:space="preserve">logo7 cm </t>
  </si>
  <si>
    <t>logo 2,5 cm</t>
  </si>
  <si>
    <t>COSTES PERSONALIZACIÓN POR LOGO SERIGRAFÍA</t>
  </si>
  <si>
    <t>Precio máximo</t>
  </si>
  <si>
    <t>Precio unitario ofertado</t>
  </si>
  <si>
    <t>Precio 100- 500 uds</t>
  </si>
  <si>
    <t>Precio 1001- 2000 uds</t>
  </si>
  <si>
    <t>COSTES PERSONALIZACIÓN POR LOGO EN
SERIGRAFÍA</t>
  </si>
  <si>
    <t>Básico_4
Libreta  Cartón Reciclado</t>
  </si>
  <si>
    <t>Básico_3
Libreta Polipel mediana</t>
  </si>
  <si>
    <t>Básico_5
Libreta Polipel pequeña</t>
  </si>
  <si>
    <t>Básico_6
Agenda </t>
  </si>
  <si>
    <t>Básico_7
Bolígrafo Corcho</t>
  </si>
  <si>
    <t>Básico_8
Bolígrafo puntero</t>
  </si>
  <si>
    <t>Básico_9
Bolígrafo giratorio</t>
  </si>
  <si>
    <t xml:space="preserve">Básico_10
Taza Bambú </t>
  </si>
  <si>
    <t xml:space="preserve">Básico_11
Taza </t>
  </si>
  <si>
    <t xml:space="preserve">Básico_14
Identificador </t>
  </si>
  <si>
    <t xml:space="preserve">Básico_15
Powerbank  </t>
  </si>
  <si>
    <t xml:space="preserve">Básico_16
Set de cargadores </t>
  </si>
  <si>
    <t xml:space="preserve">Básico_17
Auriculares </t>
  </si>
  <si>
    <t xml:space="preserve">Básico_18
Portadocumentos algodón </t>
  </si>
  <si>
    <t>Básico_20
Petate algodón</t>
  </si>
  <si>
    <t xml:space="preserve">Básico_21
Bidón </t>
  </si>
  <si>
    <t xml:space="preserve">Básico_22
Bolsas non woven </t>
  </si>
  <si>
    <t xml:space="preserve">Básico_23
bolsa algodón </t>
  </si>
  <si>
    <t>Básico_24
Llavero Usb</t>
  </si>
  <si>
    <t>Básico_25
Llavero poncho</t>
  </si>
  <si>
    <t>Básico_26
Llavero altavoz</t>
  </si>
  <si>
    <t>Básico_27
Monopod</t>
  </si>
  <si>
    <t>Básico_28
USB 8gb</t>
  </si>
  <si>
    <t>Básico_29
USB 16gb</t>
  </si>
  <si>
    <t>Básico_30
USB 32gb</t>
  </si>
  <si>
    <t>Básico_12
Lanyard Poliéster</t>
  </si>
  <si>
    <t>Básico_13
Lanyard Sublimación</t>
  </si>
  <si>
    <t>Básico_19
Petate plegable</t>
  </si>
  <si>
    <t xml:space="preserve">Total Ofertado </t>
  </si>
  <si>
    <r>
      <rPr>
        <b/>
        <sz val="11"/>
        <color theme="1"/>
        <rFont val="Calibri"/>
        <family val="2"/>
        <scheme val="minor"/>
      </rPr>
      <t>CONSIDERACIONES:</t>
    </r>
    <r>
      <rPr>
        <sz val="11"/>
        <color theme="1"/>
        <rFont val="Calibri"/>
        <family val="2"/>
        <scheme val="minor"/>
      </rPr>
      <t xml:space="preserve">
- El número de pedidos es estimado.
- Para el cálculo de unidades se ha tenido en cuenta el máximo de cada tramo, es decir, para el tramo de 101 a 150 unidades, se ha cogido la cantidad de 150 unidades
-Deben cumplimentar únicamente las casillas en rosa
-Los presupuestos enviados deberán contemplar precios con IVA EXCLUIDO
</t>
    </r>
    <r>
      <rPr>
        <sz val="11"/>
        <color rgb="FFFF0000"/>
        <rFont val="Calibri"/>
        <family val="2"/>
        <scheme val="minor"/>
      </rPr>
      <t xml:space="preserve">- Cualquier oferta de 0€ en los artículos, invalidará la oferta y quedará rechazada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</si>
</sst>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_-* #,##0\ [$€-C0A]_-;\-* #,##0\ [$€-C0A]_-;_-* &quot;-&quot;??\ [$€-C0A]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A7D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8" fillId="6" borderId="5" applyNumberFormat="0" applyAlignment="0" applyProtection="0"/>
  </cellStyleXfs>
  <cellXfs count="82">
    <xf numFmtId="0" fontId="0" fillId="0" borderId="0" xfId="0"/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4" fontId="6" fillId="3" borderId="1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44" fontId="5" fillId="0" borderId="1" xfId="1" applyFont="1" applyBorder="1" applyAlignment="1">
      <alignment horizontal="center" vertical="center"/>
    </xf>
    <xf numFmtId="44" fontId="5" fillId="0" borderId="0" xfId="1" applyFont="1" applyBorder="1" applyAlignment="1">
      <alignment horizontal="left" vertical="center"/>
    </xf>
    <xf numFmtId="164" fontId="7" fillId="0" borderId="0" xfId="0" applyNumberFormat="1" applyFont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44" fontId="5" fillId="2" borderId="1" xfId="1" applyFont="1" applyFill="1" applyBorder="1" applyAlignment="1" applyProtection="1">
      <alignment horizontal="center" vertical="center"/>
      <protection locked="0"/>
    </xf>
    <xf numFmtId="44" fontId="5" fillId="2" borderId="1" xfId="1" applyFont="1" applyFill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44" fontId="6" fillId="3" borderId="1" xfId="1" applyFont="1" applyFill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44" fontId="5" fillId="0" borderId="1" xfId="1" applyFont="1" applyBorder="1" applyAlignment="1" applyProtection="1">
      <alignment horizontal="center" vertical="center"/>
    </xf>
    <xf numFmtId="164" fontId="6" fillId="0" borderId="1" xfId="0" applyNumberFormat="1" applyFont="1" applyBorder="1" applyAlignment="1" applyProtection="1">
      <alignment horizontal="center" vertical="center" wrapText="1"/>
    </xf>
    <xf numFmtId="44" fontId="5" fillId="0" borderId="1" xfId="1" applyFont="1" applyFill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</xf>
    <xf numFmtId="44" fontId="14" fillId="0" borderId="1" xfId="1" applyFont="1" applyFill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vertical="center" wrapText="1"/>
    </xf>
    <xf numFmtId="164" fontId="6" fillId="0" borderId="3" xfId="0" applyNumberFormat="1" applyFont="1" applyBorder="1" applyAlignment="1" applyProtection="1">
      <alignment horizontal="center" vertical="center" wrapText="1"/>
    </xf>
    <xf numFmtId="164" fontId="6" fillId="0" borderId="2" xfId="0" applyNumberFormat="1" applyFont="1" applyBorder="1" applyAlignment="1" applyProtection="1">
      <alignment horizontal="center" vertical="center" wrapText="1"/>
    </xf>
    <xf numFmtId="164" fontId="6" fillId="0" borderId="4" xfId="0" applyNumberFormat="1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vertical="center" wrapText="1"/>
    </xf>
    <xf numFmtId="164" fontId="13" fillId="0" borderId="2" xfId="0" applyNumberFormat="1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 wrapText="1"/>
    </xf>
    <xf numFmtId="0" fontId="5" fillId="0" borderId="0" xfId="0" applyFont="1" applyProtection="1"/>
    <xf numFmtId="0" fontId="12" fillId="0" borderId="0" xfId="0" applyFont="1" applyProtection="1"/>
    <xf numFmtId="0" fontId="6" fillId="3" borderId="1" xfId="0" applyFont="1" applyFill="1" applyBorder="1" applyAlignment="1" applyProtection="1">
      <alignment horizontal="center" vertical="center"/>
    </xf>
    <xf numFmtId="0" fontId="9" fillId="7" borderId="1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44" fontId="14" fillId="2" borderId="1" xfId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1" fillId="6" borderId="6" xfId="2" applyFont="1" applyBorder="1" applyAlignment="1" applyProtection="1">
      <alignment horizont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vertical="center" wrapText="1"/>
    </xf>
    <xf numFmtId="44" fontId="5" fillId="0" borderId="1" xfId="1" applyFont="1" applyBorder="1" applyProtection="1"/>
    <xf numFmtId="44" fontId="5" fillId="0" borderId="1" xfId="1" applyNumberFormat="1" applyFont="1" applyBorder="1" applyProtection="1"/>
    <xf numFmtId="0" fontId="2" fillId="2" borderId="0" xfId="0" applyFont="1" applyFill="1" applyAlignment="1" applyProtection="1">
      <alignment horizontal="center"/>
    </xf>
    <xf numFmtId="44" fontId="2" fillId="0" borderId="0" xfId="0" applyNumberFormat="1" applyFont="1" applyProtection="1"/>
    <xf numFmtId="44" fontId="0" fillId="0" borderId="0" xfId="1" applyFont="1" applyProtection="1"/>
  </cellXfs>
  <cellStyles count="3">
    <cellStyle name="Cálculo" xfId="2" builtinId="22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1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2" width="11.42578125" style="72"/>
    <col min="3" max="3" width="14.7109375" style="72" customWidth="1"/>
    <col min="4" max="4" width="31.85546875" style="72" customWidth="1"/>
    <col min="5" max="16384" width="11.42578125" style="72"/>
  </cols>
  <sheetData>
    <row r="3" spans="2:12" ht="43.5" customHeight="1" x14ac:dyDescent="0.35">
      <c r="D3" s="73" t="s">
        <v>30</v>
      </c>
      <c r="H3" s="74" t="s">
        <v>73</v>
      </c>
      <c r="I3" s="75"/>
      <c r="J3" s="75"/>
      <c r="K3" s="75"/>
      <c r="L3" s="75"/>
    </row>
    <row r="4" spans="2:12" ht="18.75" x14ac:dyDescent="0.25">
      <c r="C4" s="76" t="s">
        <v>29</v>
      </c>
      <c r="D4" s="77">
        <f>+básico!D9:F9</f>
        <v>0</v>
      </c>
      <c r="H4" s="75"/>
      <c r="I4" s="75"/>
      <c r="J4" s="75"/>
      <c r="K4" s="75"/>
      <c r="L4" s="75"/>
    </row>
    <row r="5" spans="2:12" ht="18.75" x14ac:dyDescent="0.25">
      <c r="C5" s="76" t="s">
        <v>0</v>
      </c>
      <c r="D5" s="77">
        <f>+'Premium '!D12:F12</f>
        <v>0</v>
      </c>
      <c r="H5" s="75"/>
      <c r="I5" s="75"/>
      <c r="J5" s="75"/>
      <c r="K5" s="75"/>
      <c r="L5" s="75"/>
    </row>
    <row r="6" spans="2:12" ht="18.75" x14ac:dyDescent="0.25">
      <c r="C6" s="76" t="s">
        <v>1</v>
      </c>
      <c r="D6" s="78">
        <f>textil!C8</f>
        <v>0</v>
      </c>
      <c r="H6" s="75"/>
      <c r="I6" s="75"/>
      <c r="J6" s="75"/>
      <c r="K6" s="75"/>
      <c r="L6" s="75"/>
    </row>
    <row r="7" spans="2:12" x14ac:dyDescent="0.25">
      <c r="H7" s="75"/>
      <c r="I7" s="75"/>
      <c r="J7" s="75"/>
      <c r="K7" s="75"/>
      <c r="L7" s="75"/>
    </row>
    <row r="8" spans="2:12" ht="21" x14ac:dyDescent="0.35">
      <c r="B8" s="79" t="s">
        <v>31</v>
      </c>
      <c r="C8" s="79"/>
      <c r="D8" s="80">
        <f>SUM(D4:D6)</f>
        <v>0</v>
      </c>
      <c r="H8" s="75"/>
      <c r="I8" s="75"/>
      <c r="J8" s="75"/>
      <c r="K8" s="75"/>
      <c r="L8" s="75"/>
    </row>
    <row r="9" spans="2:12" x14ac:dyDescent="0.25">
      <c r="H9" s="75"/>
      <c r="I9" s="75"/>
      <c r="J9" s="75"/>
      <c r="K9" s="75"/>
      <c r="L9" s="75"/>
    </row>
    <row r="10" spans="2:12" x14ac:dyDescent="0.25">
      <c r="H10" s="75"/>
      <c r="I10" s="75"/>
      <c r="J10" s="75"/>
      <c r="K10" s="75"/>
      <c r="L10" s="75"/>
    </row>
    <row r="11" spans="2:12" x14ac:dyDescent="0.25">
      <c r="H11" s="75"/>
      <c r="I11" s="75"/>
      <c r="J11" s="75"/>
      <c r="K11" s="75"/>
      <c r="L11" s="75"/>
    </row>
    <row r="12" spans="2:12" x14ac:dyDescent="0.25">
      <c r="H12" s="75"/>
      <c r="I12" s="75"/>
      <c r="J12" s="75"/>
      <c r="K12" s="75"/>
      <c r="L12" s="75"/>
    </row>
    <row r="13" spans="2:12" x14ac:dyDescent="0.25">
      <c r="H13" s="75"/>
      <c r="I13" s="75"/>
      <c r="J13" s="75"/>
      <c r="K13" s="75"/>
      <c r="L13" s="75"/>
    </row>
    <row r="14" spans="2:12" x14ac:dyDescent="0.25">
      <c r="H14" s="75"/>
      <c r="I14" s="75"/>
      <c r="J14" s="75"/>
      <c r="K14" s="75"/>
      <c r="L14" s="75"/>
    </row>
    <row r="15" spans="2:12" x14ac:dyDescent="0.25">
      <c r="H15" s="75"/>
      <c r="I15" s="75"/>
      <c r="J15" s="75"/>
      <c r="K15" s="75"/>
      <c r="L15" s="75"/>
    </row>
    <row r="16" spans="2:12" x14ac:dyDescent="0.25">
      <c r="H16" s="75"/>
      <c r="I16" s="75"/>
      <c r="J16" s="75"/>
      <c r="K16" s="75"/>
      <c r="L16" s="75"/>
    </row>
    <row r="17" spans="3:12" x14ac:dyDescent="0.25">
      <c r="H17" s="75"/>
      <c r="I17" s="75"/>
      <c r="J17" s="75"/>
      <c r="K17" s="75"/>
      <c r="L17" s="75"/>
    </row>
    <row r="18" spans="3:12" x14ac:dyDescent="0.25">
      <c r="C18" s="81"/>
      <c r="D18" s="81"/>
      <c r="H18" s="75"/>
      <c r="I18" s="75"/>
      <c r="J18" s="75"/>
      <c r="K18" s="75"/>
      <c r="L18" s="75"/>
    </row>
    <row r="19" spans="3:12" x14ac:dyDescent="0.25">
      <c r="C19" s="81"/>
      <c r="D19" s="81"/>
    </row>
    <row r="20" spans="3:12" x14ac:dyDescent="0.25">
      <c r="C20" s="81"/>
      <c r="D20" s="81"/>
    </row>
    <row r="21" spans="3:12" x14ac:dyDescent="0.25">
      <c r="C21" s="81"/>
    </row>
  </sheetData>
  <sheetProtection password="FD94" sheet="1" objects="1" scenarios="1"/>
  <mergeCells count="2">
    <mergeCell ref="B8:C8"/>
    <mergeCell ref="H3:L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V20"/>
  <sheetViews>
    <sheetView showGridLines="0" zoomScale="85" zoomScaleNormal="85" workbookViewId="0">
      <selection activeCell="O14" sqref="O14"/>
    </sheetView>
  </sheetViews>
  <sheetFormatPr baseColWidth="10" defaultColWidth="11.5703125" defaultRowHeight="15.75" x14ac:dyDescent="0.25"/>
  <cols>
    <col min="1" max="1" width="2.5703125" style="64" customWidth="1"/>
    <col min="2" max="2" width="23.7109375" style="64" customWidth="1"/>
    <col min="3" max="3" width="11.28515625" style="64" bestFit="1" customWidth="1"/>
    <col min="4" max="4" width="9.7109375" style="64" bestFit="1" customWidth="1"/>
    <col min="5" max="5" width="13.28515625" style="64" customWidth="1"/>
    <col min="6" max="6" width="10.85546875" style="64" customWidth="1"/>
    <col min="7" max="7" width="11.85546875" style="64" bestFit="1" customWidth="1"/>
    <col min="8" max="8" width="13" style="64" customWidth="1"/>
    <col min="9" max="9" width="9.42578125" style="64" bestFit="1" customWidth="1"/>
    <col min="10" max="10" width="9.42578125" style="64" customWidth="1"/>
    <col min="11" max="11" width="10.7109375" style="64" customWidth="1"/>
    <col min="12" max="12" width="12.28515625" style="64" bestFit="1" customWidth="1"/>
    <col min="13" max="13" width="11.28515625" style="64" bestFit="1" customWidth="1"/>
    <col min="14" max="14" width="10.7109375" style="64" customWidth="1"/>
    <col min="15" max="15" width="9.42578125" style="64" customWidth="1"/>
    <col min="16" max="16" width="12.140625" style="64" customWidth="1"/>
    <col min="17" max="17" width="12.28515625" style="64" bestFit="1" customWidth="1"/>
    <col min="18" max="18" width="11.28515625" style="64" bestFit="1" customWidth="1"/>
    <col min="19" max="19" width="10.42578125" style="64" customWidth="1"/>
    <col min="20" max="20" width="9.42578125" style="64" customWidth="1"/>
    <col min="21" max="21" width="12" style="64" customWidth="1"/>
    <col min="22" max="22" width="12.28515625" style="64" bestFit="1" customWidth="1"/>
    <col min="23" max="23" width="11.28515625" style="64" bestFit="1" customWidth="1"/>
    <col min="24" max="24" width="10.28515625" style="64" customWidth="1"/>
    <col min="25" max="25" width="11.7109375" style="64" bestFit="1" customWidth="1"/>
    <col min="26" max="26" width="12" style="64" customWidth="1"/>
    <col min="27" max="27" width="12.28515625" style="64" bestFit="1" customWidth="1"/>
    <col min="28" max="28" width="11.28515625" style="64" bestFit="1" customWidth="1"/>
    <col min="29" max="29" width="10.5703125" style="64" customWidth="1"/>
    <col min="30" max="30" width="11.7109375" style="64" bestFit="1" customWidth="1"/>
    <col min="31" max="31" width="12" style="64" customWidth="1"/>
    <col min="32" max="32" width="12.28515625" style="64" bestFit="1" customWidth="1"/>
    <col min="33" max="33" width="11.28515625" style="64" bestFit="1" customWidth="1"/>
    <col min="34" max="34" width="10.7109375" style="64" customWidth="1"/>
    <col min="35" max="35" width="9.42578125" style="64" customWidth="1"/>
    <col min="36" max="36" width="10.5703125" style="64" customWidth="1"/>
    <col min="37" max="37" width="11.5703125" style="64" bestFit="1" customWidth="1"/>
    <col min="38" max="38" width="11.28515625" style="64" bestFit="1" customWidth="1"/>
    <col min="39" max="39" width="10.7109375" style="64" customWidth="1"/>
    <col min="40" max="40" width="9.42578125" style="64" customWidth="1"/>
    <col min="41" max="41" width="10.5703125" style="64" customWidth="1"/>
    <col min="42" max="42" width="11.5703125" style="64"/>
    <col min="43" max="43" width="11.28515625" style="64" bestFit="1" customWidth="1"/>
    <col min="44" max="44" width="10.85546875" style="64" customWidth="1"/>
    <col min="45" max="45" width="9.42578125" style="64" customWidth="1"/>
    <col min="46" max="46" width="9.85546875" style="64" customWidth="1"/>
    <col min="47" max="47" width="11.5703125" style="64"/>
    <col min="48" max="48" width="11.28515625" style="64" bestFit="1" customWidth="1"/>
    <col min="49" max="49" width="11" style="64" customWidth="1"/>
    <col min="50" max="50" width="9.42578125" style="64" customWidth="1"/>
    <col min="51" max="51" width="11.85546875" style="64" customWidth="1"/>
    <col min="52" max="52" width="12.7109375" style="64" customWidth="1"/>
    <col min="53" max="53" width="11.28515625" style="64" bestFit="1" customWidth="1"/>
    <col min="54" max="54" width="10.42578125" style="64" customWidth="1"/>
    <col min="55" max="55" width="9.42578125" style="64" customWidth="1"/>
    <col min="56" max="56" width="11.85546875" style="64" customWidth="1"/>
    <col min="57" max="57" width="12.28515625" style="64" bestFit="1" customWidth="1"/>
    <col min="58" max="58" width="11.28515625" style="64" bestFit="1" customWidth="1"/>
    <col min="59" max="59" width="10.5703125" style="64" customWidth="1"/>
    <col min="60" max="60" width="9.42578125" style="64" customWidth="1"/>
    <col min="61" max="61" width="9.85546875" style="64" customWidth="1"/>
    <col min="62" max="62" width="11.5703125" style="64" bestFit="1" customWidth="1"/>
    <col min="63" max="63" width="11.28515625" style="64" bestFit="1" customWidth="1"/>
    <col min="64" max="64" width="10.7109375" style="64" customWidth="1"/>
    <col min="65" max="65" width="9.42578125" style="64" customWidth="1"/>
    <col min="66" max="66" width="10" style="64" customWidth="1"/>
    <col min="67" max="67" width="12.7109375" style="64" customWidth="1"/>
    <col min="68" max="68" width="11.28515625" style="64" bestFit="1" customWidth="1"/>
    <col min="69" max="69" width="9.7109375" style="64" customWidth="1"/>
    <col min="70" max="70" width="9.42578125" style="64" customWidth="1"/>
    <col min="71" max="71" width="10" style="64" customWidth="1"/>
    <col min="72" max="72" width="10.42578125" style="64" bestFit="1" customWidth="1"/>
    <col min="73" max="73" width="11.28515625" style="64" bestFit="1" customWidth="1"/>
    <col min="74" max="74" width="10.28515625" style="64" customWidth="1"/>
    <col min="75" max="76" width="9.42578125" style="64" customWidth="1"/>
    <col min="77" max="77" width="12.28515625" style="64" bestFit="1" customWidth="1"/>
    <col min="78" max="78" width="11.28515625" style="64" bestFit="1" customWidth="1"/>
    <col min="79" max="79" width="10.7109375" style="64" customWidth="1"/>
    <col min="80" max="80" width="9.42578125" style="64" customWidth="1"/>
    <col min="81" max="81" width="10.28515625" style="64" customWidth="1"/>
    <col min="82" max="82" width="12.28515625" style="64" bestFit="1" customWidth="1"/>
    <col min="83" max="83" width="11.28515625" style="64" bestFit="1" customWidth="1"/>
    <col min="84" max="84" width="10.5703125" style="64" customWidth="1"/>
    <col min="85" max="85" width="9.42578125" style="64" customWidth="1"/>
    <col min="86" max="86" width="9.85546875" style="64" customWidth="1"/>
    <col min="87" max="87" width="12.28515625" style="64" bestFit="1" customWidth="1"/>
    <col min="88" max="88" width="11.28515625" style="64" bestFit="1" customWidth="1"/>
    <col min="89" max="89" width="10.5703125" style="64" customWidth="1"/>
    <col min="90" max="90" width="9.42578125" style="64" customWidth="1"/>
    <col min="91" max="91" width="11.5703125" style="64" customWidth="1"/>
    <col min="92" max="92" width="12.28515625" style="64" bestFit="1" customWidth="1"/>
    <col min="93" max="93" width="11.28515625" style="64" bestFit="1" customWidth="1"/>
    <col min="94" max="94" width="10.42578125" style="64" customWidth="1"/>
    <col min="95" max="95" width="9.42578125" style="64" customWidth="1"/>
    <col min="96" max="96" width="10.42578125" style="64" customWidth="1"/>
    <col min="97" max="97" width="11.5703125" style="64"/>
    <col min="98" max="98" width="11.28515625" style="64" bestFit="1" customWidth="1"/>
    <col min="99" max="99" width="9.42578125" style="64" bestFit="1" customWidth="1"/>
    <col min="100" max="100" width="9.42578125" style="64" customWidth="1"/>
    <col min="101" max="101" width="9.28515625" style="64" customWidth="1"/>
    <col min="102" max="102" width="12.28515625" style="64" bestFit="1" customWidth="1"/>
    <col min="103" max="103" width="11.28515625" style="64" bestFit="1" customWidth="1"/>
    <col min="104" max="104" width="10" style="64" customWidth="1"/>
    <col min="105" max="105" width="9.42578125" style="64" customWidth="1"/>
    <col min="106" max="106" width="9.28515625" style="64" customWidth="1"/>
    <col min="107" max="107" width="11.85546875" style="64" bestFit="1" customWidth="1"/>
    <col min="108" max="108" width="11.28515625" style="64" bestFit="1" customWidth="1"/>
    <col min="109" max="109" width="10.42578125" style="64" customWidth="1"/>
    <col min="110" max="110" width="9.42578125" style="64" customWidth="1"/>
    <col min="111" max="111" width="10.5703125" style="64" customWidth="1"/>
    <col min="112" max="112" width="12.28515625" style="64" bestFit="1" customWidth="1"/>
    <col min="113" max="113" width="11.28515625" style="64" bestFit="1" customWidth="1"/>
    <col min="114" max="114" width="11.28515625" style="64" customWidth="1"/>
    <col min="115" max="115" width="9.42578125" style="64" customWidth="1"/>
    <col min="116" max="116" width="9.7109375" style="64" customWidth="1"/>
    <col min="117" max="117" width="12.28515625" style="64" bestFit="1" customWidth="1"/>
    <col min="118" max="118" width="11.28515625" style="64" bestFit="1" customWidth="1"/>
    <col min="119" max="119" width="11.28515625" style="64" customWidth="1"/>
    <col min="120" max="120" width="9.42578125" style="64" customWidth="1"/>
    <col min="121" max="121" width="10.5703125" style="64" customWidth="1"/>
    <col min="122" max="122" width="12.28515625" style="64" bestFit="1" customWidth="1"/>
    <col min="123" max="123" width="11.28515625" style="65" bestFit="1" customWidth="1"/>
    <col min="124" max="124" width="10" style="65" customWidth="1"/>
    <col min="125" max="125" width="9.42578125" style="65" customWidth="1"/>
    <col min="126" max="126" width="10.140625" style="65" customWidth="1"/>
    <col min="127" max="127" width="12.28515625" style="65" bestFit="1" customWidth="1"/>
    <col min="128" max="128" width="11.28515625" style="65" bestFit="1" customWidth="1"/>
    <col min="129" max="129" width="10.5703125" style="65" customWidth="1"/>
    <col min="130" max="130" width="9.42578125" style="65" customWidth="1"/>
    <col min="131" max="131" width="10.42578125" style="65" customWidth="1"/>
    <col min="132" max="132" width="10.42578125" style="65" bestFit="1" customWidth="1"/>
    <col min="133" max="133" width="11.28515625" style="64" bestFit="1" customWidth="1"/>
    <col min="134" max="134" width="11" style="64" customWidth="1"/>
    <col min="135" max="135" width="9.42578125" style="64" customWidth="1"/>
    <col min="136" max="136" width="10.140625" style="64" customWidth="1"/>
    <col min="137" max="137" width="11.5703125" style="64"/>
    <col min="138" max="138" width="11.28515625" style="64" bestFit="1" customWidth="1"/>
    <col min="139" max="139" width="9.85546875" style="64" customWidth="1"/>
    <col min="140" max="140" width="9.42578125" style="64" customWidth="1"/>
    <col min="141" max="141" width="9.85546875" style="64" customWidth="1"/>
    <col min="142" max="142" width="12.28515625" style="64" bestFit="1" customWidth="1"/>
    <col min="143" max="143" width="11.28515625" style="64" bestFit="1" customWidth="1"/>
    <col min="144" max="144" width="10.28515625" style="64" customWidth="1"/>
    <col min="145" max="145" width="9.42578125" style="64" customWidth="1"/>
    <col min="146" max="146" width="9.5703125" style="64" customWidth="1"/>
    <col min="147" max="147" width="12.28515625" style="64" bestFit="1" customWidth="1"/>
    <col min="148" max="148" width="11.28515625" style="64" bestFit="1" customWidth="1"/>
    <col min="149" max="149" width="11.28515625" style="64" customWidth="1"/>
    <col min="150" max="150" width="9.42578125" style="64" customWidth="1"/>
    <col min="151" max="151" width="11" style="64" customWidth="1"/>
    <col min="152" max="152" width="12.28515625" style="64" bestFit="1" customWidth="1"/>
    <col min="153" max="16384" width="11.5703125" style="64"/>
  </cols>
  <sheetData>
    <row r="1" spans="2:152" s="37" customFormat="1" ht="42.6" customHeight="1" x14ac:dyDescent="0.25">
      <c r="C1" s="38" t="s">
        <v>27</v>
      </c>
      <c r="D1" s="38"/>
      <c r="E1" s="38"/>
      <c r="F1" s="38"/>
      <c r="G1" s="38"/>
      <c r="H1" s="38" t="s">
        <v>28</v>
      </c>
      <c r="I1" s="38"/>
      <c r="J1" s="38"/>
      <c r="K1" s="38"/>
      <c r="L1" s="38"/>
      <c r="M1" s="38" t="s">
        <v>45</v>
      </c>
      <c r="N1" s="38"/>
      <c r="O1" s="38"/>
      <c r="P1" s="38"/>
      <c r="Q1" s="38"/>
      <c r="R1" s="38" t="s">
        <v>44</v>
      </c>
      <c r="S1" s="38"/>
      <c r="T1" s="38"/>
      <c r="U1" s="38"/>
      <c r="V1" s="38"/>
      <c r="W1" s="38" t="s">
        <v>46</v>
      </c>
      <c r="X1" s="38"/>
      <c r="Y1" s="38"/>
      <c r="Z1" s="38"/>
      <c r="AA1" s="38"/>
      <c r="AB1" s="38" t="s">
        <v>47</v>
      </c>
      <c r="AC1" s="38"/>
      <c r="AD1" s="38"/>
      <c r="AE1" s="38"/>
      <c r="AF1" s="38"/>
      <c r="AG1" s="38" t="s">
        <v>48</v>
      </c>
      <c r="AH1" s="38"/>
      <c r="AI1" s="38"/>
      <c r="AJ1" s="38"/>
      <c r="AK1" s="38"/>
      <c r="AL1" s="38" t="s">
        <v>49</v>
      </c>
      <c r="AM1" s="38"/>
      <c r="AN1" s="38"/>
      <c r="AO1" s="38"/>
      <c r="AP1" s="38"/>
      <c r="AQ1" s="38" t="s">
        <v>50</v>
      </c>
      <c r="AR1" s="38"/>
      <c r="AS1" s="38"/>
      <c r="AT1" s="38"/>
      <c r="AU1" s="38"/>
      <c r="AV1" s="38" t="s">
        <v>51</v>
      </c>
      <c r="AW1" s="38"/>
      <c r="AX1" s="38"/>
      <c r="AY1" s="38"/>
      <c r="AZ1" s="38"/>
      <c r="BA1" s="38" t="s">
        <v>52</v>
      </c>
      <c r="BB1" s="38"/>
      <c r="BC1" s="38"/>
      <c r="BD1" s="38"/>
      <c r="BE1" s="38"/>
      <c r="BF1" s="38" t="s">
        <v>69</v>
      </c>
      <c r="BG1" s="38"/>
      <c r="BH1" s="38"/>
      <c r="BI1" s="38"/>
      <c r="BJ1" s="38"/>
      <c r="BK1" s="38" t="s">
        <v>70</v>
      </c>
      <c r="BL1" s="38"/>
      <c r="BM1" s="38"/>
      <c r="BN1" s="38"/>
      <c r="BO1" s="38"/>
      <c r="BP1" s="38" t="s">
        <v>53</v>
      </c>
      <c r="BQ1" s="38"/>
      <c r="BR1" s="38"/>
      <c r="BS1" s="38"/>
      <c r="BT1" s="38"/>
      <c r="BU1" s="38" t="s">
        <v>54</v>
      </c>
      <c r="BV1" s="38"/>
      <c r="BW1" s="38"/>
      <c r="BX1" s="38"/>
      <c r="BY1" s="38"/>
      <c r="BZ1" s="38" t="s">
        <v>55</v>
      </c>
      <c r="CA1" s="38"/>
      <c r="CB1" s="38"/>
      <c r="CC1" s="38"/>
      <c r="CD1" s="38"/>
      <c r="CE1" s="38" t="s">
        <v>56</v>
      </c>
      <c r="CF1" s="38"/>
      <c r="CG1" s="38"/>
      <c r="CH1" s="38"/>
      <c r="CI1" s="38"/>
      <c r="CJ1" s="38" t="s">
        <v>57</v>
      </c>
      <c r="CK1" s="38"/>
      <c r="CL1" s="38"/>
      <c r="CM1" s="38"/>
      <c r="CN1" s="38"/>
      <c r="CO1" s="38" t="s">
        <v>71</v>
      </c>
      <c r="CP1" s="38"/>
      <c r="CQ1" s="38"/>
      <c r="CR1" s="38"/>
      <c r="CS1" s="38"/>
      <c r="CT1" s="38" t="s">
        <v>58</v>
      </c>
      <c r="CU1" s="38"/>
      <c r="CV1" s="38"/>
      <c r="CW1" s="38"/>
      <c r="CX1" s="38"/>
      <c r="CY1" s="38" t="s">
        <v>59</v>
      </c>
      <c r="CZ1" s="38"/>
      <c r="DA1" s="38"/>
      <c r="DB1" s="38"/>
      <c r="DC1" s="38"/>
      <c r="DD1" s="38" t="s">
        <v>60</v>
      </c>
      <c r="DE1" s="38"/>
      <c r="DF1" s="38"/>
      <c r="DG1" s="38"/>
      <c r="DH1" s="38"/>
      <c r="DI1" s="38" t="s">
        <v>61</v>
      </c>
      <c r="DJ1" s="38"/>
      <c r="DK1" s="38"/>
      <c r="DL1" s="38"/>
      <c r="DM1" s="38"/>
      <c r="DN1" s="38" t="s">
        <v>62</v>
      </c>
      <c r="DO1" s="38"/>
      <c r="DP1" s="38"/>
      <c r="DQ1" s="38"/>
      <c r="DR1" s="38"/>
      <c r="DS1" s="38" t="s">
        <v>63</v>
      </c>
      <c r="DT1" s="38"/>
      <c r="DU1" s="38"/>
      <c r="DV1" s="38"/>
      <c r="DW1" s="38"/>
      <c r="DX1" s="38" t="s">
        <v>64</v>
      </c>
      <c r="DY1" s="38"/>
      <c r="DZ1" s="38"/>
      <c r="EA1" s="38"/>
      <c r="EB1" s="38"/>
      <c r="EC1" s="38" t="s">
        <v>65</v>
      </c>
      <c r="ED1" s="38"/>
      <c r="EE1" s="38"/>
      <c r="EF1" s="38"/>
      <c r="EG1" s="38"/>
      <c r="EH1" s="38" t="s">
        <v>66</v>
      </c>
      <c r="EI1" s="38"/>
      <c r="EJ1" s="38"/>
      <c r="EK1" s="38"/>
      <c r="EL1" s="38"/>
      <c r="EM1" s="38" t="s">
        <v>67</v>
      </c>
      <c r="EN1" s="38"/>
      <c r="EO1" s="38"/>
      <c r="EP1" s="38"/>
      <c r="EQ1" s="38"/>
      <c r="ER1" s="38" t="s">
        <v>68</v>
      </c>
      <c r="ES1" s="38"/>
      <c r="ET1" s="38"/>
      <c r="EU1" s="38"/>
      <c r="EV1" s="38"/>
    </row>
    <row r="2" spans="2:152" s="39" customFormat="1" ht="63" x14ac:dyDescent="0.25">
      <c r="C2" s="40" t="s">
        <v>26</v>
      </c>
      <c r="D2" s="40" t="s">
        <v>25</v>
      </c>
      <c r="E2" s="40" t="s">
        <v>39</v>
      </c>
      <c r="F2" s="41" t="s">
        <v>40</v>
      </c>
      <c r="G2" s="41" t="s">
        <v>72</v>
      </c>
      <c r="H2" s="40" t="s">
        <v>26</v>
      </c>
      <c r="I2" s="40" t="s">
        <v>25</v>
      </c>
      <c r="J2" s="40" t="s">
        <v>39</v>
      </c>
      <c r="K2" s="41" t="s">
        <v>40</v>
      </c>
      <c r="L2" s="41" t="s">
        <v>72</v>
      </c>
      <c r="M2" s="40" t="s">
        <v>26</v>
      </c>
      <c r="N2" s="40" t="s">
        <v>25</v>
      </c>
      <c r="O2" s="40" t="s">
        <v>39</v>
      </c>
      <c r="P2" s="41" t="s">
        <v>40</v>
      </c>
      <c r="Q2" s="41" t="s">
        <v>72</v>
      </c>
      <c r="R2" s="40" t="s">
        <v>26</v>
      </c>
      <c r="S2" s="40" t="s">
        <v>25</v>
      </c>
      <c r="T2" s="40" t="s">
        <v>39</v>
      </c>
      <c r="U2" s="41" t="s">
        <v>40</v>
      </c>
      <c r="V2" s="41" t="s">
        <v>72</v>
      </c>
      <c r="W2" s="40" t="s">
        <v>26</v>
      </c>
      <c r="X2" s="40" t="s">
        <v>25</v>
      </c>
      <c r="Y2" s="40" t="s">
        <v>39</v>
      </c>
      <c r="Z2" s="41" t="s">
        <v>40</v>
      </c>
      <c r="AA2" s="41" t="s">
        <v>72</v>
      </c>
      <c r="AB2" s="40" t="s">
        <v>26</v>
      </c>
      <c r="AC2" s="40" t="s">
        <v>25</v>
      </c>
      <c r="AD2" s="40" t="s">
        <v>39</v>
      </c>
      <c r="AE2" s="41" t="s">
        <v>40</v>
      </c>
      <c r="AF2" s="41" t="s">
        <v>72</v>
      </c>
      <c r="AG2" s="40" t="s">
        <v>26</v>
      </c>
      <c r="AH2" s="40" t="s">
        <v>25</v>
      </c>
      <c r="AI2" s="40" t="s">
        <v>39</v>
      </c>
      <c r="AJ2" s="41" t="s">
        <v>40</v>
      </c>
      <c r="AK2" s="41" t="s">
        <v>72</v>
      </c>
      <c r="AL2" s="40" t="s">
        <v>26</v>
      </c>
      <c r="AM2" s="40" t="s">
        <v>25</v>
      </c>
      <c r="AN2" s="40" t="s">
        <v>39</v>
      </c>
      <c r="AO2" s="41" t="s">
        <v>40</v>
      </c>
      <c r="AP2" s="41" t="s">
        <v>72</v>
      </c>
      <c r="AQ2" s="40" t="s">
        <v>26</v>
      </c>
      <c r="AR2" s="40" t="s">
        <v>25</v>
      </c>
      <c r="AS2" s="40" t="s">
        <v>39</v>
      </c>
      <c r="AT2" s="41" t="s">
        <v>40</v>
      </c>
      <c r="AU2" s="41" t="s">
        <v>72</v>
      </c>
      <c r="AV2" s="40" t="s">
        <v>26</v>
      </c>
      <c r="AW2" s="40" t="s">
        <v>25</v>
      </c>
      <c r="AX2" s="40" t="s">
        <v>39</v>
      </c>
      <c r="AY2" s="41" t="s">
        <v>40</v>
      </c>
      <c r="AZ2" s="41" t="s">
        <v>72</v>
      </c>
      <c r="BA2" s="40" t="s">
        <v>26</v>
      </c>
      <c r="BB2" s="40" t="s">
        <v>25</v>
      </c>
      <c r="BC2" s="40" t="s">
        <v>39</v>
      </c>
      <c r="BD2" s="41" t="s">
        <v>40</v>
      </c>
      <c r="BE2" s="41" t="s">
        <v>72</v>
      </c>
      <c r="BF2" s="40" t="s">
        <v>26</v>
      </c>
      <c r="BG2" s="40" t="s">
        <v>25</v>
      </c>
      <c r="BH2" s="40" t="s">
        <v>39</v>
      </c>
      <c r="BI2" s="41" t="s">
        <v>40</v>
      </c>
      <c r="BJ2" s="41" t="s">
        <v>72</v>
      </c>
      <c r="BK2" s="40" t="s">
        <v>26</v>
      </c>
      <c r="BL2" s="40" t="s">
        <v>25</v>
      </c>
      <c r="BM2" s="40" t="s">
        <v>39</v>
      </c>
      <c r="BN2" s="41" t="s">
        <v>40</v>
      </c>
      <c r="BO2" s="41" t="s">
        <v>72</v>
      </c>
      <c r="BP2" s="40" t="s">
        <v>26</v>
      </c>
      <c r="BQ2" s="40" t="s">
        <v>25</v>
      </c>
      <c r="BR2" s="40" t="s">
        <v>39</v>
      </c>
      <c r="BS2" s="41" t="s">
        <v>40</v>
      </c>
      <c r="BT2" s="41" t="s">
        <v>72</v>
      </c>
      <c r="BU2" s="40" t="s">
        <v>26</v>
      </c>
      <c r="BV2" s="40" t="s">
        <v>25</v>
      </c>
      <c r="BW2" s="40" t="s">
        <v>39</v>
      </c>
      <c r="BX2" s="41" t="s">
        <v>40</v>
      </c>
      <c r="BY2" s="41" t="s">
        <v>72</v>
      </c>
      <c r="BZ2" s="40" t="s">
        <v>26</v>
      </c>
      <c r="CA2" s="40" t="s">
        <v>25</v>
      </c>
      <c r="CB2" s="40" t="s">
        <v>39</v>
      </c>
      <c r="CC2" s="41" t="s">
        <v>40</v>
      </c>
      <c r="CD2" s="41" t="s">
        <v>72</v>
      </c>
      <c r="CE2" s="40" t="s">
        <v>26</v>
      </c>
      <c r="CF2" s="40" t="s">
        <v>25</v>
      </c>
      <c r="CG2" s="40" t="s">
        <v>39</v>
      </c>
      <c r="CH2" s="41" t="s">
        <v>40</v>
      </c>
      <c r="CI2" s="41" t="s">
        <v>72</v>
      </c>
      <c r="CJ2" s="40" t="s">
        <v>26</v>
      </c>
      <c r="CK2" s="40" t="s">
        <v>25</v>
      </c>
      <c r="CL2" s="40" t="s">
        <v>39</v>
      </c>
      <c r="CM2" s="41" t="s">
        <v>40</v>
      </c>
      <c r="CN2" s="41" t="s">
        <v>72</v>
      </c>
      <c r="CO2" s="40" t="s">
        <v>26</v>
      </c>
      <c r="CP2" s="40" t="s">
        <v>25</v>
      </c>
      <c r="CQ2" s="40" t="s">
        <v>39</v>
      </c>
      <c r="CR2" s="41" t="s">
        <v>40</v>
      </c>
      <c r="CS2" s="41" t="s">
        <v>72</v>
      </c>
      <c r="CT2" s="40" t="s">
        <v>26</v>
      </c>
      <c r="CU2" s="40" t="s">
        <v>25</v>
      </c>
      <c r="CV2" s="40" t="s">
        <v>39</v>
      </c>
      <c r="CW2" s="41" t="s">
        <v>40</v>
      </c>
      <c r="CX2" s="41" t="s">
        <v>72</v>
      </c>
      <c r="CY2" s="40" t="s">
        <v>26</v>
      </c>
      <c r="CZ2" s="40" t="s">
        <v>25</v>
      </c>
      <c r="DA2" s="40" t="s">
        <v>39</v>
      </c>
      <c r="DB2" s="41" t="s">
        <v>40</v>
      </c>
      <c r="DC2" s="41" t="s">
        <v>72</v>
      </c>
      <c r="DD2" s="40" t="s">
        <v>26</v>
      </c>
      <c r="DE2" s="40" t="s">
        <v>25</v>
      </c>
      <c r="DF2" s="40" t="s">
        <v>39</v>
      </c>
      <c r="DG2" s="41" t="s">
        <v>40</v>
      </c>
      <c r="DH2" s="41" t="s">
        <v>72</v>
      </c>
      <c r="DI2" s="40" t="s">
        <v>26</v>
      </c>
      <c r="DJ2" s="40" t="s">
        <v>25</v>
      </c>
      <c r="DK2" s="40" t="s">
        <v>39</v>
      </c>
      <c r="DL2" s="41" t="s">
        <v>40</v>
      </c>
      <c r="DM2" s="41" t="s">
        <v>72</v>
      </c>
      <c r="DN2" s="40" t="s">
        <v>26</v>
      </c>
      <c r="DO2" s="40" t="s">
        <v>25</v>
      </c>
      <c r="DP2" s="40" t="s">
        <v>39</v>
      </c>
      <c r="DQ2" s="41" t="s">
        <v>40</v>
      </c>
      <c r="DR2" s="41" t="s">
        <v>72</v>
      </c>
      <c r="DS2" s="42" t="s">
        <v>26</v>
      </c>
      <c r="DT2" s="42" t="s">
        <v>25</v>
      </c>
      <c r="DU2" s="42" t="s">
        <v>39</v>
      </c>
      <c r="DV2" s="41" t="s">
        <v>40</v>
      </c>
      <c r="DW2" s="41" t="s">
        <v>72</v>
      </c>
      <c r="DX2" s="42" t="s">
        <v>26</v>
      </c>
      <c r="DY2" s="42" t="s">
        <v>25</v>
      </c>
      <c r="DZ2" s="42" t="s">
        <v>39</v>
      </c>
      <c r="EA2" s="41" t="s">
        <v>40</v>
      </c>
      <c r="EB2" s="41" t="s">
        <v>72</v>
      </c>
      <c r="EC2" s="40" t="s">
        <v>26</v>
      </c>
      <c r="ED2" s="40" t="s">
        <v>25</v>
      </c>
      <c r="EE2" s="40" t="s">
        <v>39</v>
      </c>
      <c r="EF2" s="41" t="s">
        <v>40</v>
      </c>
      <c r="EG2" s="41" t="s">
        <v>72</v>
      </c>
      <c r="EH2" s="40" t="s">
        <v>26</v>
      </c>
      <c r="EI2" s="40" t="s">
        <v>25</v>
      </c>
      <c r="EJ2" s="40" t="s">
        <v>39</v>
      </c>
      <c r="EK2" s="41" t="s">
        <v>40</v>
      </c>
      <c r="EL2" s="41" t="s">
        <v>72</v>
      </c>
      <c r="EM2" s="40" t="s">
        <v>26</v>
      </c>
      <c r="EN2" s="40" t="s">
        <v>25</v>
      </c>
      <c r="EO2" s="40" t="s">
        <v>39</v>
      </c>
      <c r="EP2" s="41" t="s">
        <v>40</v>
      </c>
      <c r="EQ2" s="41" t="s">
        <v>72</v>
      </c>
      <c r="ER2" s="40" t="s">
        <v>26</v>
      </c>
      <c r="ES2" s="40" t="s">
        <v>25</v>
      </c>
      <c r="ET2" s="40" t="s">
        <v>39</v>
      </c>
      <c r="EU2" s="41" t="s">
        <v>40</v>
      </c>
      <c r="EV2" s="41" t="s">
        <v>72</v>
      </c>
    </row>
    <row r="3" spans="2:152" s="39" customFormat="1" ht="39" customHeight="1" x14ac:dyDescent="0.25">
      <c r="B3" s="43" t="s">
        <v>41</v>
      </c>
      <c r="C3" s="44">
        <v>0</v>
      </c>
      <c r="D3" s="45">
        <f>500*C3</f>
        <v>0</v>
      </c>
      <c r="E3" s="46">
        <v>1.5</v>
      </c>
      <c r="F3" s="34"/>
      <c r="G3" s="47">
        <f>+F3*D3</f>
        <v>0</v>
      </c>
      <c r="H3" s="44">
        <v>1</v>
      </c>
      <c r="I3" s="45">
        <f>500*H3</f>
        <v>500</v>
      </c>
      <c r="J3" s="46">
        <v>1.3</v>
      </c>
      <c r="K3" s="34"/>
      <c r="L3" s="47">
        <f>+K3*I3</f>
        <v>0</v>
      </c>
      <c r="M3" s="44">
        <v>2</v>
      </c>
      <c r="N3" s="45">
        <f>500*M3</f>
        <v>1000</v>
      </c>
      <c r="O3" s="46">
        <v>1.6</v>
      </c>
      <c r="P3" s="34"/>
      <c r="Q3" s="47">
        <f>+P3*N3</f>
        <v>0</v>
      </c>
      <c r="R3" s="44">
        <v>1</v>
      </c>
      <c r="S3" s="45">
        <f>500*R3</f>
        <v>500</v>
      </c>
      <c r="T3" s="48">
        <v>0.9</v>
      </c>
      <c r="U3" s="34"/>
      <c r="V3" s="47">
        <f>+U3*S3</f>
        <v>0</v>
      </c>
      <c r="W3" s="44">
        <v>3</v>
      </c>
      <c r="X3" s="45">
        <f>500*W3</f>
        <v>1500</v>
      </c>
      <c r="Y3" s="46">
        <v>1.4</v>
      </c>
      <c r="Z3" s="34"/>
      <c r="AA3" s="47">
        <f>+Z3*X3</f>
        <v>0</v>
      </c>
      <c r="AB3" s="44">
        <v>1</v>
      </c>
      <c r="AC3" s="45">
        <f>500*AB3</f>
        <v>500</v>
      </c>
      <c r="AD3" s="46">
        <v>5.5</v>
      </c>
      <c r="AE3" s="34"/>
      <c r="AF3" s="47">
        <f>+AE3*AC3</f>
        <v>0</v>
      </c>
      <c r="AG3" s="44">
        <v>2</v>
      </c>
      <c r="AH3" s="45">
        <f>500*AG3</f>
        <v>1000</v>
      </c>
      <c r="AI3" s="46">
        <v>0.7</v>
      </c>
      <c r="AJ3" s="34"/>
      <c r="AK3" s="47">
        <f>+AJ3*AH3</f>
        <v>0</v>
      </c>
      <c r="AL3" s="44">
        <v>1</v>
      </c>
      <c r="AM3" s="45">
        <f>500*AL3</f>
        <v>500</v>
      </c>
      <c r="AN3" s="48">
        <v>0.35</v>
      </c>
      <c r="AO3" s="34"/>
      <c r="AP3" s="47">
        <f>+AO3*AM3</f>
        <v>0</v>
      </c>
      <c r="AQ3" s="44">
        <v>1</v>
      </c>
      <c r="AR3" s="45">
        <f>500*AQ3</f>
        <v>500</v>
      </c>
      <c r="AS3" s="48">
        <v>0.38</v>
      </c>
      <c r="AT3" s="34"/>
      <c r="AU3" s="47">
        <f>+AT3*AR3</f>
        <v>0</v>
      </c>
      <c r="AV3" s="44">
        <v>1</v>
      </c>
      <c r="AW3" s="45">
        <f>500*AV3</f>
        <v>500</v>
      </c>
      <c r="AX3" s="46">
        <v>2</v>
      </c>
      <c r="AY3" s="34"/>
      <c r="AZ3" s="47">
        <f>+AY3*AW3</f>
        <v>0</v>
      </c>
      <c r="BA3" s="44">
        <v>2</v>
      </c>
      <c r="BB3" s="45">
        <f>500*BA3</f>
        <v>1000</v>
      </c>
      <c r="BC3" s="46">
        <v>1.6</v>
      </c>
      <c r="BD3" s="34"/>
      <c r="BE3" s="47">
        <f>+BD3*BB3</f>
        <v>0</v>
      </c>
      <c r="BF3" s="44">
        <v>0</v>
      </c>
      <c r="BG3" s="45">
        <f>500*BF3</f>
        <v>0</v>
      </c>
      <c r="BH3" s="46">
        <v>0.7</v>
      </c>
      <c r="BI3" s="34"/>
      <c r="BJ3" s="47">
        <f>+BI3*BG3</f>
        <v>0</v>
      </c>
      <c r="BK3" s="44">
        <v>1</v>
      </c>
      <c r="BL3" s="45">
        <f>500*BK3</f>
        <v>500</v>
      </c>
      <c r="BM3" s="48">
        <v>0.48</v>
      </c>
      <c r="BN3" s="34"/>
      <c r="BO3" s="47">
        <f>+BN3*BL3</f>
        <v>0</v>
      </c>
      <c r="BP3" s="44">
        <v>1</v>
      </c>
      <c r="BQ3" s="45">
        <f>500*BP3</f>
        <v>500</v>
      </c>
      <c r="BR3" s="46">
        <v>0.8</v>
      </c>
      <c r="BS3" s="34"/>
      <c r="BT3" s="47">
        <f>+BS3*BQ3</f>
        <v>0</v>
      </c>
      <c r="BU3" s="44">
        <v>2</v>
      </c>
      <c r="BV3" s="45">
        <f>500*BU3</f>
        <v>1000</v>
      </c>
      <c r="BW3" s="46">
        <v>8.4</v>
      </c>
      <c r="BX3" s="34"/>
      <c r="BY3" s="47">
        <f>+BX3*BV3</f>
        <v>0</v>
      </c>
      <c r="BZ3" s="44">
        <v>1</v>
      </c>
      <c r="CA3" s="45">
        <f>500*BZ3</f>
        <v>500</v>
      </c>
      <c r="CB3" s="46">
        <v>5.3</v>
      </c>
      <c r="CC3" s="34"/>
      <c r="CD3" s="47">
        <f>+CC3*CA3</f>
        <v>0</v>
      </c>
      <c r="CE3" s="44">
        <v>1</v>
      </c>
      <c r="CF3" s="45">
        <f>500*CE3</f>
        <v>500</v>
      </c>
      <c r="CG3" s="46">
        <v>0.85</v>
      </c>
      <c r="CH3" s="34"/>
      <c r="CI3" s="47">
        <f>+CH3*CF3</f>
        <v>0</v>
      </c>
      <c r="CJ3" s="44">
        <v>1</v>
      </c>
      <c r="CK3" s="45">
        <f>500*CJ3</f>
        <v>500</v>
      </c>
      <c r="CL3" s="46">
        <v>2.8</v>
      </c>
      <c r="CM3" s="34"/>
      <c r="CN3" s="47">
        <f>+CM3*CK3</f>
        <v>0</v>
      </c>
      <c r="CO3" s="44">
        <v>2</v>
      </c>
      <c r="CP3" s="45">
        <f>500*CO3</f>
        <v>1000</v>
      </c>
      <c r="CQ3" s="46">
        <v>1.24</v>
      </c>
      <c r="CR3" s="34"/>
      <c r="CS3" s="47">
        <f>+CR3*CP3</f>
        <v>0</v>
      </c>
      <c r="CT3" s="44">
        <v>0</v>
      </c>
      <c r="CU3" s="45">
        <f>500*CT3</f>
        <v>0</v>
      </c>
      <c r="CV3" s="46">
        <v>1.42</v>
      </c>
      <c r="CW3" s="34"/>
      <c r="CX3" s="47">
        <f>+CW3*CU3</f>
        <v>0</v>
      </c>
      <c r="CY3" s="44">
        <v>1</v>
      </c>
      <c r="CZ3" s="45">
        <f>500*CY3</f>
        <v>500</v>
      </c>
      <c r="DA3" s="46">
        <v>2.9</v>
      </c>
      <c r="DB3" s="34"/>
      <c r="DC3" s="47">
        <f>+DB3*CZ3</f>
        <v>0</v>
      </c>
      <c r="DD3" s="44">
        <v>0</v>
      </c>
      <c r="DE3" s="45">
        <f>500*DD3</f>
        <v>0</v>
      </c>
      <c r="DF3" s="46">
        <v>0.8</v>
      </c>
      <c r="DG3" s="34"/>
      <c r="DH3" s="47">
        <f>+DG3*DE3</f>
        <v>0</v>
      </c>
      <c r="DI3" s="44">
        <v>0</v>
      </c>
      <c r="DJ3" s="45">
        <f>500*DI3</f>
        <v>0</v>
      </c>
      <c r="DK3" s="46">
        <v>1.45</v>
      </c>
      <c r="DL3" s="34"/>
      <c r="DM3" s="47">
        <f>+DL3*DJ3</f>
        <v>0</v>
      </c>
      <c r="DN3" s="44">
        <v>1</v>
      </c>
      <c r="DO3" s="45">
        <f>500*DN3</f>
        <v>500</v>
      </c>
      <c r="DP3" s="48">
        <v>3</v>
      </c>
      <c r="DQ3" s="34"/>
      <c r="DR3" s="47">
        <f>+DQ3*DO3</f>
        <v>0</v>
      </c>
      <c r="DS3" s="49">
        <v>1</v>
      </c>
      <c r="DT3" s="45">
        <f>500*DS3</f>
        <v>500</v>
      </c>
      <c r="DU3" s="50">
        <v>0.8</v>
      </c>
      <c r="DV3" s="71"/>
      <c r="DW3" s="47">
        <f>+DV3*DT3</f>
        <v>0</v>
      </c>
      <c r="DX3" s="49">
        <v>1</v>
      </c>
      <c r="DY3" s="45">
        <f>500*DX3</f>
        <v>500</v>
      </c>
      <c r="DZ3" s="50">
        <v>1.1000000000000001</v>
      </c>
      <c r="EA3" s="71"/>
      <c r="EB3" s="47">
        <f>+EA3*DY3</f>
        <v>0</v>
      </c>
      <c r="EC3" s="44">
        <v>1</v>
      </c>
      <c r="ED3" s="45">
        <f>500*EC3</f>
        <v>500</v>
      </c>
      <c r="EE3" s="46">
        <v>1.5</v>
      </c>
      <c r="EF3" s="34"/>
      <c r="EG3" s="47">
        <f>+EF3*ED3</f>
        <v>0</v>
      </c>
      <c r="EH3" s="44">
        <v>1</v>
      </c>
      <c r="EI3" s="45">
        <f>500*EH3</f>
        <v>500</v>
      </c>
      <c r="EJ3" s="48">
        <v>2</v>
      </c>
      <c r="EK3" s="34"/>
      <c r="EL3" s="47">
        <f>+EK3*EI3</f>
        <v>0</v>
      </c>
      <c r="EM3" s="44">
        <v>1</v>
      </c>
      <c r="EN3" s="45">
        <f>500*EM3</f>
        <v>500</v>
      </c>
      <c r="EO3" s="48">
        <v>2.2999999999999998</v>
      </c>
      <c r="EP3" s="34"/>
      <c r="EQ3" s="47">
        <f>+EP3*EN3</f>
        <v>0</v>
      </c>
      <c r="ER3" s="44">
        <v>3</v>
      </c>
      <c r="ES3" s="45">
        <f>500*ER3</f>
        <v>1500</v>
      </c>
      <c r="ET3" s="48">
        <v>2.5</v>
      </c>
      <c r="EU3" s="34"/>
      <c r="EV3" s="47">
        <f>+EU3*ES3</f>
        <v>0</v>
      </c>
    </row>
    <row r="4" spans="2:152" s="39" customFormat="1" ht="39" customHeight="1" x14ac:dyDescent="0.25">
      <c r="B4" s="43" t="s">
        <v>2</v>
      </c>
      <c r="C4" s="44">
        <v>1</v>
      </c>
      <c r="D4" s="45">
        <f>1000*C4</f>
        <v>1000</v>
      </c>
      <c r="E4" s="46">
        <v>0.97</v>
      </c>
      <c r="F4" s="34"/>
      <c r="G4" s="47">
        <f t="shared" ref="G4:G5" si="0">+F4*D4</f>
        <v>0</v>
      </c>
      <c r="H4" s="44">
        <v>1</v>
      </c>
      <c r="I4" s="45">
        <f>1000*H4</f>
        <v>1000</v>
      </c>
      <c r="J4" s="46">
        <v>0.9</v>
      </c>
      <c r="K4" s="34"/>
      <c r="L4" s="47">
        <f t="shared" ref="L4:L5" si="1">+K4*I4</f>
        <v>0</v>
      </c>
      <c r="M4" s="44">
        <v>2</v>
      </c>
      <c r="N4" s="45">
        <f>1000*M4</f>
        <v>2000</v>
      </c>
      <c r="O4" s="46">
        <v>1.4</v>
      </c>
      <c r="P4" s="34"/>
      <c r="Q4" s="47">
        <f t="shared" ref="Q4:Q5" si="2">+P4*N4</f>
        <v>0</v>
      </c>
      <c r="R4" s="44">
        <v>1</v>
      </c>
      <c r="S4" s="45">
        <f>1000*R4</f>
        <v>1000</v>
      </c>
      <c r="T4" s="48">
        <v>0.75</v>
      </c>
      <c r="U4" s="34"/>
      <c r="V4" s="47">
        <f t="shared" ref="V4:V5" si="3">+U4*S4</f>
        <v>0</v>
      </c>
      <c r="W4" s="44">
        <v>1</v>
      </c>
      <c r="X4" s="45">
        <f>1000*W4</f>
        <v>1000</v>
      </c>
      <c r="Y4" s="46">
        <v>0.8</v>
      </c>
      <c r="Z4" s="34"/>
      <c r="AA4" s="47">
        <f t="shared" ref="AA4:AA5" si="4">+Z4*X4</f>
        <v>0</v>
      </c>
      <c r="AB4" s="44">
        <v>1</v>
      </c>
      <c r="AC4" s="45">
        <f>1000*AB4</f>
        <v>1000</v>
      </c>
      <c r="AD4" s="46">
        <v>4.8</v>
      </c>
      <c r="AE4" s="34"/>
      <c r="AF4" s="47">
        <f t="shared" ref="AF4:AF5" si="5">+AE4*AC4</f>
        <v>0</v>
      </c>
      <c r="AG4" s="44">
        <v>0</v>
      </c>
      <c r="AH4" s="45">
        <f>1000*AG4</f>
        <v>0</v>
      </c>
      <c r="AI4" s="46">
        <v>0.4</v>
      </c>
      <c r="AJ4" s="34"/>
      <c r="AK4" s="47">
        <f>+AJ4*AH4</f>
        <v>0</v>
      </c>
      <c r="AL4" s="44">
        <v>1</v>
      </c>
      <c r="AM4" s="45">
        <f>1000*AL4</f>
        <v>1000</v>
      </c>
      <c r="AN4" s="48">
        <v>0.28000000000000003</v>
      </c>
      <c r="AO4" s="34"/>
      <c r="AP4" s="47">
        <f t="shared" ref="AP4:AP5" si="6">+AO4*AM4</f>
        <v>0</v>
      </c>
      <c r="AQ4" s="44">
        <v>2</v>
      </c>
      <c r="AR4" s="45">
        <f>1000*AQ4</f>
        <v>2000</v>
      </c>
      <c r="AS4" s="48">
        <v>0.32</v>
      </c>
      <c r="AT4" s="34"/>
      <c r="AU4" s="47">
        <f t="shared" ref="AU4:AU5" si="7">+AT4*AR4</f>
        <v>0</v>
      </c>
      <c r="AV4" s="44">
        <v>0</v>
      </c>
      <c r="AW4" s="45">
        <f>1000*AV4</f>
        <v>0</v>
      </c>
      <c r="AX4" s="46">
        <v>1.68</v>
      </c>
      <c r="AY4" s="34"/>
      <c r="AZ4" s="47">
        <f t="shared" ref="AZ4:AZ5" si="8">+AY4*AW4</f>
        <v>0</v>
      </c>
      <c r="BA4" s="44">
        <v>1</v>
      </c>
      <c r="BB4" s="45">
        <f>1000*BA4</f>
        <v>1000</v>
      </c>
      <c r="BC4" s="46">
        <v>1.2</v>
      </c>
      <c r="BD4" s="34"/>
      <c r="BE4" s="47">
        <f t="shared" ref="BE4:BE5" si="9">+BD4*BB4</f>
        <v>0</v>
      </c>
      <c r="BF4" s="44">
        <v>1</v>
      </c>
      <c r="BG4" s="45">
        <f>1000*BF4</f>
        <v>1000</v>
      </c>
      <c r="BH4" s="46">
        <v>0.37</v>
      </c>
      <c r="BI4" s="34"/>
      <c r="BJ4" s="47">
        <f t="shared" ref="BJ4:BJ5" si="10">+BI4*BG4</f>
        <v>0</v>
      </c>
      <c r="BK4" s="44">
        <v>2</v>
      </c>
      <c r="BL4" s="45">
        <f>1000*BK4</f>
        <v>2000</v>
      </c>
      <c r="BM4" s="48">
        <v>0.45</v>
      </c>
      <c r="BN4" s="34"/>
      <c r="BO4" s="47">
        <f t="shared" ref="BO4:BO5" si="11">+BN4*BL4</f>
        <v>0</v>
      </c>
      <c r="BP4" s="44">
        <v>0</v>
      </c>
      <c r="BQ4" s="45">
        <f>1000*BP4</f>
        <v>0</v>
      </c>
      <c r="BR4" s="46">
        <v>0.45</v>
      </c>
      <c r="BS4" s="34"/>
      <c r="BT4" s="47">
        <f t="shared" ref="BT4:BT5" si="12">+BS4*BQ4</f>
        <v>0</v>
      </c>
      <c r="BU4" s="44">
        <v>0</v>
      </c>
      <c r="BV4" s="45">
        <f>1000*BU4</f>
        <v>0</v>
      </c>
      <c r="BW4" s="46">
        <v>7.3</v>
      </c>
      <c r="BX4" s="34"/>
      <c r="BY4" s="47">
        <f t="shared" ref="BY4:BY5" si="13">+BX4*BV4</f>
        <v>0</v>
      </c>
      <c r="BZ4" s="44">
        <v>1</v>
      </c>
      <c r="CA4" s="45">
        <f>1000*BZ4</f>
        <v>1000</v>
      </c>
      <c r="CB4" s="46">
        <v>4.3499999999999996</v>
      </c>
      <c r="CC4" s="34"/>
      <c r="CD4" s="47">
        <f t="shared" ref="CD4:CD5" si="14">+CC4*CA4</f>
        <v>0</v>
      </c>
      <c r="CE4" s="44">
        <v>1</v>
      </c>
      <c r="CF4" s="45">
        <f>1000*CE4</f>
        <v>1000</v>
      </c>
      <c r="CG4" s="46">
        <v>0.57999999999999996</v>
      </c>
      <c r="CH4" s="34"/>
      <c r="CI4" s="47">
        <f t="shared" ref="CI4:CI5" si="15">+CH4*CF4</f>
        <v>0</v>
      </c>
      <c r="CJ4" s="44">
        <v>1</v>
      </c>
      <c r="CK4" s="45">
        <f>1000*CJ4</f>
        <v>1000</v>
      </c>
      <c r="CL4" s="46">
        <v>2.35</v>
      </c>
      <c r="CM4" s="34"/>
      <c r="CN4" s="47">
        <f t="shared" ref="CN4:CN5" si="16">+CM4*CK4</f>
        <v>0</v>
      </c>
      <c r="CO4" s="44">
        <v>1</v>
      </c>
      <c r="CP4" s="45">
        <f>1000*CO4</f>
        <v>1000</v>
      </c>
      <c r="CQ4" s="46">
        <v>0.8</v>
      </c>
      <c r="CR4" s="34"/>
      <c r="CS4" s="47">
        <f t="shared" ref="CS4:CS5" si="17">+CR4*CP4</f>
        <v>0</v>
      </c>
      <c r="CT4" s="44">
        <v>1</v>
      </c>
      <c r="CU4" s="45">
        <f>1000*CT4</f>
        <v>1000</v>
      </c>
      <c r="CV4" s="46">
        <v>0.95</v>
      </c>
      <c r="CW4" s="34"/>
      <c r="CX4" s="47">
        <f t="shared" ref="CX4:CX5" si="18">+CW4*CU4</f>
        <v>0</v>
      </c>
      <c r="CY4" s="44">
        <v>0</v>
      </c>
      <c r="CZ4" s="45">
        <f>1000*CY4</f>
        <v>0</v>
      </c>
      <c r="DA4" s="46">
        <v>2.6</v>
      </c>
      <c r="DB4" s="34"/>
      <c r="DC4" s="47">
        <f t="shared" ref="DC4:DC5" si="19">+DB4*CZ4</f>
        <v>0</v>
      </c>
      <c r="DD4" s="44">
        <v>1</v>
      </c>
      <c r="DE4" s="45">
        <f>1000*DD4</f>
        <v>1000</v>
      </c>
      <c r="DF4" s="46">
        <v>0.45</v>
      </c>
      <c r="DG4" s="34"/>
      <c r="DH4" s="47">
        <f t="shared" ref="DH4:DH5" si="20">+DG4*DE4</f>
        <v>0</v>
      </c>
      <c r="DI4" s="44">
        <v>1</v>
      </c>
      <c r="DJ4" s="45">
        <f>1000*DI4</f>
        <v>1000</v>
      </c>
      <c r="DK4" s="46">
        <v>0.9</v>
      </c>
      <c r="DL4" s="34"/>
      <c r="DM4" s="47">
        <f t="shared" ref="DM4:DM5" si="21">+DL4*DJ4</f>
        <v>0</v>
      </c>
      <c r="DN4" s="44">
        <v>1</v>
      </c>
      <c r="DO4" s="45">
        <f>1000*DN4</f>
        <v>1000</v>
      </c>
      <c r="DP4" s="48">
        <v>2.6</v>
      </c>
      <c r="DQ4" s="34"/>
      <c r="DR4" s="47">
        <f t="shared" ref="DR4:DR5" si="22">+DQ4*DO4</f>
        <v>0</v>
      </c>
      <c r="DS4" s="49">
        <v>0</v>
      </c>
      <c r="DT4" s="51">
        <f>1000*DS4</f>
        <v>0</v>
      </c>
      <c r="DU4" s="50">
        <v>0.74</v>
      </c>
      <c r="DV4" s="71"/>
      <c r="DW4" s="47">
        <f t="shared" ref="DW4:DW5" si="23">+DV4*DT4</f>
        <v>0</v>
      </c>
      <c r="DX4" s="49">
        <v>0</v>
      </c>
      <c r="DY4" s="51">
        <f>1000*DX4</f>
        <v>0</v>
      </c>
      <c r="DZ4" s="50">
        <v>0.97</v>
      </c>
      <c r="EA4" s="71"/>
      <c r="EB4" s="47">
        <f t="shared" ref="EB4:EB5" si="24">+EA4*DY4</f>
        <v>0</v>
      </c>
      <c r="EC4" s="44">
        <v>0</v>
      </c>
      <c r="ED4" s="45">
        <f>1000*EC4</f>
        <v>0</v>
      </c>
      <c r="EE4" s="46">
        <v>1.25</v>
      </c>
      <c r="EF4" s="34"/>
      <c r="EG4" s="47">
        <f t="shared" ref="EG4:EG5" si="25">+EF4*ED4</f>
        <v>0</v>
      </c>
      <c r="EH4" s="44">
        <v>1</v>
      </c>
      <c r="EI4" s="45">
        <f>1000*EH4</f>
        <v>1000</v>
      </c>
      <c r="EJ4" s="48">
        <v>1.8</v>
      </c>
      <c r="EK4" s="34"/>
      <c r="EL4" s="47">
        <f t="shared" ref="EL4:EL5" si="26">+EK4*EI4</f>
        <v>0</v>
      </c>
      <c r="EM4" s="44">
        <v>1</v>
      </c>
      <c r="EN4" s="45">
        <f>1000*EM4</f>
        <v>1000</v>
      </c>
      <c r="EO4" s="48">
        <v>2</v>
      </c>
      <c r="EP4" s="34"/>
      <c r="EQ4" s="47">
        <f t="shared" ref="EQ4:EQ5" si="27">+EP4*EN4</f>
        <v>0</v>
      </c>
      <c r="ER4" s="44">
        <v>2</v>
      </c>
      <c r="ES4" s="45">
        <f>1000*ER4</f>
        <v>2000</v>
      </c>
      <c r="ET4" s="48">
        <v>2.2000000000000002</v>
      </c>
      <c r="EU4" s="34"/>
      <c r="EV4" s="47">
        <f t="shared" ref="EV4:EV5" si="28">+EU4*ES4</f>
        <v>0</v>
      </c>
    </row>
    <row r="5" spans="2:152" s="39" customFormat="1" ht="39" customHeight="1" x14ac:dyDescent="0.25">
      <c r="B5" s="43" t="s">
        <v>42</v>
      </c>
      <c r="C5" s="44">
        <v>1</v>
      </c>
      <c r="D5" s="45">
        <f>2000*C5</f>
        <v>2000</v>
      </c>
      <c r="E5" s="46">
        <v>0.94</v>
      </c>
      <c r="F5" s="34"/>
      <c r="G5" s="47">
        <f t="shared" si="0"/>
        <v>0</v>
      </c>
      <c r="H5" s="44">
        <v>0</v>
      </c>
      <c r="I5" s="45">
        <f>2000*H5</f>
        <v>0</v>
      </c>
      <c r="J5" s="46">
        <v>0.8</v>
      </c>
      <c r="K5" s="34"/>
      <c r="L5" s="47">
        <f t="shared" si="1"/>
        <v>0</v>
      </c>
      <c r="M5" s="44">
        <v>1</v>
      </c>
      <c r="N5" s="45">
        <f>2000*M5</f>
        <v>2000</v>
      </c>
      <c r="O5" s="46">
        <v>1.37</v>
      </c>
      <c r="P5" s="34"/>
      <c r="Q5" s="47">
        <f t="shared" si="2"/>
        <v>0</v>
      </c>
      <c r="R5" s="44">
        <v>0</v>
      </c>
      <c r="S5" s="45">
        <f>2000*R5</f>
        <v>0</v>
      </c>
      <c r="T5" s="48">
        <v>0.72</v>
      </c>
      <c r="U5" s="34"/>
      <c r="V5" s="47">
        <f t="shared" si="3"/>
        <v>0</v>
      </c>
      <c r="W5" s="44">
        <v>0</v>
      </c>
      <c r="X5" s="45">
        <f>2000*W5</f>
        <v>0</v>
      </c>
      <c r="Y5" s="46">
        <v>0.74</v>
      </c>
      <c r="Z5" s="34"/>
      <c r="AA5" s="47">
        <f t="shared" si="4"/>
        <v>0</v>
      </c>
      <c r="AB5" s="44">
        <v>0</v>
      </c>
      <c r="AC5" s="45">
        <f>2000*AB5</f>
        <v>0</v>
      </c>
      <c r="AD5" s="46">
        <v>4.5999999999999996</v>
      </c>
      <c r="AE5" s="34"/>
      <c r="AF5" s="47">
        <f t="shared" si="5"/>
        <v>0</v>
      </c>
      <c r="AG5" s="44">
        <v>1</v>
      </c>
      <c r="AH5" s="45">
        <f>2000*AG5</f>
        <v>2000</v>
      </c>
      <c r="AI5" s="46">
        <v>0.37</v>
      </c>
      <c r="AJ5" s="34"/>
      <c r="AK5" s="47">
        <f t="shared" ref="AK5" si="29">+AJ5*AH5</f>
        <v>0</v>
      </c>
      <c r="AL5" s="44">
        <v>0</v>
      </c>
      <c r="AM5" s="45">
        <f>2000*AL5</f>
        <v>0</v>
      </c>
      <c r="AN5" s="48">
        <v>0.23</v>
      </c>
      <c r="AO5" s="34"/>
      <c r="AP5" s="47">
        <f t="shared" si="6"/>
        <v>0</v>
      </c>
      <c r="AQ5" s="44">
        <v>0</v>
      </c>
      <c r="AR5" s="45">
        <f>2000*AQ5</f>
        <v>0</v>
      </c>
      <c r="AS5" s="48">
        <v>0.31</v>
      </c>
      <c r="AT5" s="34"/>
      <c r="AU5" s="47">
        <f t="shared" si="7"/>
        <v>0</v>
      </c>
      <c r="AV5" s="44">
        <v>0</v>
      </c>
      <c r="AW5" s="45">
        <f>2000*AV5</f>
        <v>0</v>
      </c>
      <c r="AX5" s="46">
        <v>1.65</v>
      </c>
      <c r="AY5" s="34"/>
      <c r="AZ5" s="47">
        <f t="shared" si="8"/>
        <v>0</v>
      </c>
      <c r="BA5" s="44">
        <v>0</v>
      </c>
      <c r="BB5" s="45">
        <f>2000*BA5</f>
        <v>0</v>
      </c>
      <c r="BC5" s="46">
        <v>0.98</v>
      </c>
      <c r="BD5" s="34"/>
      <c r="BE5" s="47">
        <f t="shared" si="9"/>
        <v>0</v>
      </c>
      <c r="BF5" s="44">
        <v>1</v>
      </c>
      <c r="BG5" s="45">
        <f>2000*BF5</f>
        <v>2000</v>
      </c>
      <c r="BH5" s="46">
        <v>0.34</v>
      </c>
      <c r="BI5" s="34"/>
      <c r="BJ5" s="47">
        <f t="shared" si="10"/>
        <v>0</v>
      </c>
      <c r="BK5" s="44">
        <v>2</v>
      </c>
      <c r="BL5" s="45">
        <f>2000*BK5</f>
        <v>4000</v>
      </c>
      <c r="BM5" s="48">
        <v>0.44</v>
      </c>
      <c r="BN5" s="34"/>
      <c r="BO5" s="47">
        <f t="shared" si="11"/>
        <v>0</v>
      </c>
      <c r="BP5" s="44">
        <v>0</v>
      </c>
      <c r="BQ5" s="45">
        <f>2000*BP5</f>
        <v>0</v>
      </c>
      <c r="BR5" s="46">
        <v>0.4</v>
      </c>
      <c r="BS5" s="34"/>
      <c r="BT5" s="47">
        <f t="shared" si="12"/>
        <v>0</v>
      </c>
      <c r="BU5" s="44">
        <v>0</v>
      </c>
      <c r="BV5" s="45">
        <f>2000*BU5</f>
        <v>0</v>
      </c>
      <c r="BW5" s="46">
        <v>7.15</v>
      </c>
      <c r="BX5" s="34"/>
      <c r="BY5" s="47">
        <f t="shared" si="13"/>
        <v>0</v>
      </c>
      <c r="BZ5" s="44">
        <v>0</v>
      </c>
      <c r="CA5" s="45">
        <f>2000*BZ5</f>
        <v>0</v>
      </c>
      <c r="CB5" s="46">
        <v>4.3</v>
      </c>
      <c r="CC5" s="34"/>
      <c r="CD5" s="47">
        <f t="shared" si="14"/>
        <v>0</v>
      </c>
      <c r="CE5" s="44">
        <v>2</v>
      </c>
      <c r="CF5" s="45">
        <f>2000*CE5</f>
        <v>4000</v>
      </c>
      <c r="CG5" s="46">
        <v>0.55000000000000004</v>
      </c>
      <c r="CH5" s="34"/>
      <c r="CI5" s="47">
        <f t="shared" si="15"/>
        <v>0</v>
      </c>
      <c r="CJ5" s="44">
        <v>0</v>
      </c>
      <c r="CK5" s="45">
        <f>2000*CJ5</f>
        <v>0</v>
      </c>
      <c r="CL5" s="46">
        <v>2.25</v>
      </c>
      <c r="CM5" s="34"/>
      <c r="CN5" s="47">
        <f t="shared" si="16"/>
        <v>0</v>
      </c>
      <c r="CO5" s="44">
        <v>0</v>
      </c>
      <c r="CP5" s="45">
        <f>2000*CO5</f>
        <v>0</v>
      </c>
      <c r="CQ5" s="46">
        <v>0.72</v>
      </c>
      <c r="CR5" s="34"/>
      <c r="CS5" s="47">
        <f t="shared" si="17"/>
        <v>0</v>
      </c>
      <c r="CT5" s="44">
        <v>1</v>
      </c>
      <c r="CU5" s="45">
        <f>2000*CT5</f>
        <v>2000</v>
      </c>
      <c r="CV5" s="46">
        <v>0.88</v>
      </c>
      <c r="CW5" s="34"/>
      <c r="CX5" s="47">
        <f t="shared" si="18"/>
        <v>0</v>
      </c>
      <c r="CY5" s="44">
        <v>0</v>
      </c>
      <c r="CZ5" s="45">
        <f>2000*CY5</f>
        <v>0</v>
      </c>
      <c r="DA5" s="46">
        <v>2.5</v>
      </c>
      <c r="DB5" s="34"/>
      <c r="DC5" s="47">
        <f t="shared" si="19"/>
        <v>0</v>
      </c>
      <c r="DD5" s="44">
        <v>2</v>
      </c>
      <c r="DE5" s="45">
        <f>2000*DD5</f>
        <v>4000</v>
      </c>
      <c r="DF5" s="46">
        <v>0.4</v>
      </c>
      <c r="DG5" s="34"/>
      <c r="DH5" s="47">
        <f t="shared" si="20"/>
        <v>0</v>
      </c>
      <c r="DI5" s="44">
        <v>2</v>
      </c>
      <c r="DJ5" s="45">
        <f>2000*DI5</f>
        <v>4000</v>
      </c>
      <c r="DK5" s="46">
        <v>0.75</v>
      </c>
      <c r="DL5" s="34"/>
      <c r="DM5" s="47">
        <f t="shared" si="21"/>
        <v>0</v>
      </c>
      <c r="DN5" s="44">
        <v>1</v>
      </c>
      <c r="DO5" s="45">
        <f>2000*DN5</f>
        <v>2000</v>
      </c>
      <c r="DP5" s="48">
        <v>2.5499999999999998</v>
      </c>
      <c r="DQ5" s="34"/>
      <c r="DR5" s="47">
        <f t="shared" si="22"/>
        <v>0</v>
      </c>
      <c r="DS5" s="49">
        <v>0</v>
      </c>
      <c r="DT5" s="45">
        <f>2000*DS5</f>
        <v>0</v>
      </c>
      <c r="DU5" s="50">
        <v>0.73</v>
      </c>
      <c r="DV5" s="71"/>
      <c r="DW5" s="47">
        <f t="shared" si="23"/>
        <v>0</v>
      </c>
      <c r="DX5" s="49">
        <v>0</v>
      </c>
      <c r="DY5" s="45">
        <f>2000*DX5</f>
        <v>0</v>
      </c>
      <c r="DZ5" s="50">
        <v>0.95</v>
      </c>
      <c r="EA5" s="71"/>
      <c r="EB5" s="47">
        <f t="shared" si="24"/>
        <v>0</v>
      </c>
      <c r="EC5" s="44">
        <v>0</v>
      </c>
      <c r="ED5" s="45">
        <f>2000*EC5</f>
        <v>0</v>
      </c>
      <c r="EE5" s="46">
        <v>1.2</v>
      </c>
      <c r="EF5" s="34"/>
      <c r="EG5" s="47">
        <f t="shared" si="25"/>
        <v>0</v>
      </c>
      <c r="EH5" s="44">
        <v>1</v>
      </c>
      <c r="EI5" s="45">
        <f>2000*EH5</f>
        <v>2000</v>
      </c>
      <c r="EJ5" s="48">
        <v>1.65</v>
      </c>
      <c r="EK5" s="34"/>
      <c r="EL5" s="47">
        <f t="shared" si="26"/>
        <v>0</v>
      </c>
      <c r="EM5" s="44">
        <v>1</v>
      </c>
      <c r="EN5" s="45">
        <f>2000*EM5</f>
        <v>2000</v>
      </c>
      <c r="EO5" s="48">
        <v>1.9</v>
      </c>
      <c r="EP5" s="34"/>
      <c r="EQ5" s="47">
        <f t="shared" si="27"/>
        <v>0</v>
      </c>
      <c r="ER5" s="44">
        <v>1</v>
      </c>
      <c r="ES5" s="45">
        <f>2000*ER5</f>
        <v>2000</v>
      </c>
      <c r="ET5" s="48">
        <v>2.1</v>
      </c>
      <c r="EU5" s="34"/>
      <c r="EV5" s="47">
        <f t="shared" si="28"/>
        <v>0</v>
      </c>
    </row>
    <row r="6" spans="2:152" s="39" customFormat="1" ht="24" customHeight="1" x14ac:dyDescent="0.25">
      <c r="B6" s="52" t="s">
        <v>9</v>
      </c>
      <c r="C6" s="53">
        <f>SUM(G3:G5)</f>
        <v>0</v>
      </c>
      <c r="D6" s="54"/>
      <c r="E6" s="54"/>
      <c r="F6" s="54"/>
      <c r="G6" s="55"/>
      <c r="H6" s="52"/>
      <c r="I6" s="54">
        <f>SUM(L3:L5)</f>
        <v>0</v>
      </c>
      <c r="J6" s="54"/>
      <c r="K6" s="56"/>
      <c r="L6" s="57"/>
      <c r="M6" s="52"/>
      <c r="N6" s="54">
        <f>SUM(Q3:Q5)</f>
        <v>0</v>
      </c>
      <c r="O6" s="54"/>
      <c r="P6" s="56"/>
      <c r="Q6" s="57"/>
      <c r="R6" s="52"/>
      <c r="S6" s="54">
        <f>SUM(V3:V5)</f>
        <v>0</v>
      </c>
      <c r="T6" s="54"/>
      <c r="U6" s="56"/>
      <c r="V6" s="57"/>
      <c r="W6" s="52"/>
      <c r="X6" s="54">
        <f>SUM(AA3:AA5)</f>
        <v>0</v>
      </c>
      <c r="Y6" s="54"/>
      <c r="Z6" s="54"/>
      <c r="AA6" s="57"/>
      <c r="AB6" s="52"/>
      <c r="AC6" s="54">
        <f>SUM(AF3:AF5)</f>
        <v>0</v>
      </c>
      <c r="AD6" s="54"/>
      <c r="AE6" s="54"/>
      <c r="AF6" s="57"/>
      <c r="AG6" s="52"/>
      <c r="AH6" s="54">
        <f>SUM(AK3:AK5)</f>
        <v>0</v>
      </c>
      <c r="AI6" s="54"/>
      <c r="AJ6" s="56"/>
      <c r="AK6" s="57"/>
      <c r="AL6" s="52"/>
      <c r="AM6" s="54">
        <f>SUM(AP3:AP5)</f>
        <v>0</v>
      </c>
      <c r="AN6" s="54"/>
      <c r="AO6" s="56"/>
      <c r="AP6" s="57"/>
      <c r="AQ6" s="52"/>
      <c r="AR6" s="54">
        <f>SUM(AU3:AU5)</f>
        <v>0</v>
      </c>
      <c r="AS6" s="54"/>
      <c r="AT6" s="56"/>
      <c r="AU6" s="57"/>
      <c r="AV6" s="52"/>
      <c r="AW6" s="54">
        <f>SUM(AZ3:AZ5)</f>
        <v>0</v>
      </c>
      <c r="AX6" s="54"/>
      <c r="AY6" s="56"/>
      <c r="AZ6" s="57"/>
      <c r="BA6" s="52"/>
      <c r="BB6" s="54">
        <f>SUM(BE3:BE5)</f>
        <v>0</v>
      </c>
      <c r="BC6" s="54"/>
      <c r="BD6" s="56"/>
      <c r="BE6" s="57"/>
      <c r="BF6" s="52"/>
      <c r="BG6" s="54">
        <f>SUM(BJ3:BJ5)</f>
        <v>0</v>
      </c>
      <c r="BH6" s="54"/>
      <c r="BI6" s="56"/>
      <c r="BJ6" s="57"/>
      <c r="BK6" s="52"/>
      <c r="BL6" s="54">
        <f>SUM(BO3:BO5)</f>
        <v>0</v>
      </c>
      <c r="BM6" s="54"/>
      <c r="BN6" s="56"/>
      <c r="BO6" s="57"/>
      <c r="BP6" s="52"/>
      <c r="BQ6" s="54">
        <f>SUM(BT3:BT5)</f>
        <v>0</v>
      </c>
      <c r="BR6" s="54"/>
      <c r="BS6" s="56"/>
      <c r="BT6" s="57"/>
      <c r="BU6" s="52"/>
      <c r="BV6" s="54">
        <f>SUM(BY3:BY5)</f>
        <v>0</v>
      </c>
      <c r="BW6" s="54"/>
      <c r="BX6" s="56"/>
      <c r="BY6" s="57"/>
      <c r="BZ6" s="52"/>
      <c r="CA6" s="54">
        <f>SUM(CD3:CD5)</f>
        <v>0</v>
      </c>
      <c r="CB6" s="54"/>
      <c r="CC6" s="56"/>
      <c r="CD6" s="57"/>
      <c r="CE6" s="52"/>
      <c r="CF6" s="54">
        <f>SUM(CI3:CI5)</f>
        <v>0</v>
      </c>
      <c r="CG6" s="54"/>
      <c r="CH6" s="56"/>
      <c r="CI6" s="57"/>
      <c r="CJ6" s="52"/>
      <c r="CK6" s="54">
        <f>SUM(CN3:CN5)</f>
        <v>0</v>
      </c>
      <c r="CL6" s="54"/>
      <c r="CM6" s="56"/>
      <c r="CN6" s="57"/>
      <c r="CO6" s="52"/>
      <c r="CP6" s="54">
        <f>SUM(CS3:CS5)</f>
        <v>0</v>
      </c>
      <c r="CQ6" s="54"/>
      <c r="CR6" s="56"/>
      <c r="CS6" s="57"/>
      <c r="CT6" s="52"/>
      <c r="CU6" s="54">
        <f>SUM(CX3:CX5)</f>
        <v>0</v>
      </c>
      <c r="CV6" s="54"/>
      <c r="CW6" s="56"/>
      <c r="CX6" s="57"/>
      <c r="CY6" s="52"/>
      <c r="CZ6" s="54">
        <f>SUM(DC3:DC5)</f>
        <v>0</v>
      </c>
      <c r="DA6" s="54"/>
      <c r="DB6" s="56"/>
      <c r="DC6" s="57"/>
      <c r="DD6" s="52"/>
      <c r="DE6" s="54">
        <f>SUM(DH3:DH5)</f>
        <v>0</v>
      </c>
      <c r="DF6" s="54"/>
      <c r="DG6" s="56"/>
      <c r="DH6" s="57"/>
      <c r="DI6" s="52"/>
      <c r="DJ6" s="54">
        <f>SUM(DM3:DM5)</f>
        <v>0</v>
      </c>
      <c r="DK6" s="54"/>
      <c r="DL6" s="56"/>
      <c r="DM6" s="57"/>
      <c r="DN6" s="52"/>
      <c r="DO6" s="54">
        <f>SUM(DR3:DR5)</f>
        <v>0</v>
      </c>
      <c r="DP6" s="54"/>
      <c r="DQ6" s="56"/>
      <c r="DR6" s="57"/>
      <c r="DS6" s="58"/>
      <c r="DT6" s="59">
        <f>SUM(DW3:DW5)</f>
        <v>0</v>
      </c>
      <c r="DU6" s="59"/>
      <c r="DV6" s="60"/>
      <c r="DW6" s="61"/>
      <c r="DX6" s="58"/>
      <c r="DY6" s="59">
        <f>SUM(EB3:EB5)</f>
        <v>0</v>
      </c>
      <c r="DZ6" s="59"/>
      <c r="EA6" s="60"/>
      <c r="EB6" s="61"/>
      <c r="EC6" s="52"/>
      <c r="ED6" s="54">
        <f>SUM(EG3:EG5)</f>
        <v>0</v>
      </c>
      <c r="EE6" s="54"/>
      <c r="EF6" s="56"/>
      <c r="EG6" s="57"/>
      <c r="EH6" s="52"/>
      <c r="EI6" s="54">
        <f>SUM(EL3:EL5)</f>
        <v>0</v>
      </c>
      <c r="EJ6" s="54"/>
      <c r="EK6" s="56"/>
      <c r="EL6" s="57"/>
      <c r="EM6" s="52"/>
      <c r="EN6" s="54">
        <f>SUM(EQ3:EQ5)</f>
        <v>0</v>
      </c>
      <c r="EO6" s="54"/>
      <c r="EP6" s="56"/>
      <c r="EQ6" s="57"/>
      <c r="ER6" s="52"/>
      <c r="ES6" s="54">
        <f>SUM(EV3:EV5)</f>
        <v>0</v>
      </c>
      <c r="ET6" s="54"/>
      <c r="EU6" s="56"/>
      <c r="EV6" s="57"/>
    </row>
    <row r="9" spans="2:152" ht="55.15" customHeight="1" x14ac:dyDescent="0.25">
      <c r="B9" s="62" t="s">
        <v>15</v>
      </c>
      <c r="C9" s="62"/>
      <c r="D9" s="63">
        <f>SUM(C6:EV6)</f>
        <v>0</v>
      </c>
      <c r="E9" s="63"/>
      <c r="F9" s="63"/>
    </row>
    <row r="11" spans="2:152" ht="33.75" customHeight="1" x14ac:dyDescent="0.25">
      <c r="G11" s="66" t="s">
        <v>33</v>
      </c>
      <c r="H11" s="66" t="s">
        <v>34</v>
      </c>
    </row>
    <row r="12" spans="2:152" ht="33" customHeight="1" x14ac:dyDescent="0.25">
      <c r="B12" s="67" t="s">
        <v>43</v>
      </c>
      <c r="C12" s="67"/>
      <c r="D12" s="68" t="s">
        <v>37</v>
      </c>
      <c r="E12" s="69"/>
      <c r="F12" s="70"/>
      <c r="G12" s="36"/>
      <c r="H12" s="36"/>
    </row>
    <row r="13" spans="2:152" ht="33" customHeight="1" x14ac:dyDescent="0.25">
      <c r="B13" s="67"/>
      <c r="C13" s="67"/>
      <c r="D13" s="68" t="s">
        <v>32</v>
      </c>
      <c r="E13" s="69"/>
      <c r="F13" s="70"/>
      <c r="G13" s="36"/>
      <c r="H13" s="36"/>
    </row>
    <row r="14" spans="2:152" ht="33" customHeight="1" x14ac:dyDescent="0.25">
      <c r="B14" s="67"/>
      <c r="C14" s="67"/>
      <c r="D14" s="68" t="s">
        <v>36</v>
      </c>
      <c r="E14" s="69"/>
      <c r="F14" s="70"/>
      <c r="G14" s="36"/>
      <c r="H14" s="36"/>
    </row>
    <row r="15" spans="2:152" ht="33" customHeight="1" x14ac:dyDescent="0.25">
      <c r="B15" s="67"/>
      <c r="C15" s="67"/>
      <c r="D15" s="68" t="s">
        <v>35</v>
      </c>
      <c r="E15" s="69"/>
      <c r="F15" s="70"/>
      <c r="G15" s="36"/>
      <c r="H15" s="36"/>
    </row>
    <row r="16" spans="2:152" ht="33" customHeight="1" x14ac:dyDescent="0.25"/>
    <row r="17" ht="33" customHeight="1" x14ac:dyDescent="0.25"/>
    <row r="18" ht="33" customHeight="1" x14ac:dyDescent="0.25"/>
    <row r="19" ht="33" customHeight="1" x14ac:dyDescent="0.25"/>
    <row r="20" ht="33" customHeight="1" x14ac:dyDescent="0.25"/>
  </sheetData>
  <sheetProtection password="FD94" sheet="1" objects="1" scenarios="1"/>
  <mergeCells count="67">
    <mergeCell ref="BP1:BT1"/>
    <mergeCell ref="BU1:BY1"/>
    <mergeCell ref="BZ1:CD1"/>
    <mergeCell ref="CE1:CI1"/>
    <mergeCell ref="C1:G1"/>
    <mergeCell ref="H1:L1"/>
    <mergeCell ref="M1:Q1"/>
    <mergeCell ref="R1:V1"/>
    <mergeCell ref="AG1:AK1"/>
    <mergeCell ref="AV1:AZ1"/>
    <mergeCell ref="W1:AA1"/>
    <mergeCell ref="BK1:BO1"/>
    <mergeCell ref="BA1:BE1"/>
    <mergeCell ref="BF1:BJ1"/>
    <mergeCell ref="EM1:EQ1"/>
    <mergeCell ref="ER1:EV1"/>
    <mergeCell ref="C6:G6"/>
    <mergeCell ref="I6:L6"/>
    <mergeCell ref="N6:Q6"/>
    <mergeCell ref="S6:V6"/>
    <mergeCell ref="AH6:AK6"/>
    <mergeCell ref="AB1:AF1"/>
    <mergeCell ref="AL1:AP1"/>
    <mergeCell ref="AQ1:AU1"/>
    <mergeCell ref="DN1:DR1"/>
    <mergeCell ref="DS1:DW1"/>
    <mergeCell ref="CJ1:CN1"/>
    <mergeCell ref="CO1:CS1"/>
    <mergeCell ref="CT1:CX1"/>
    <mergeCell ref="CY1:DC1"/>
    <mergeCell ref="DX1:EB1"/>
    <mergeCell ref="EC1:EG1"/>
    <mergeCell ref="EH1:EL1"/>
    <mergeCell ref="DD1:DH1"/>
    <mergeCell ref="DI1:DM1"/>
    <mergeCell ref="ES6:EV6"/>
    <mergeCell ref="DJ6:DM6"/>
    <mergeCell ref="AC6:AF6"/>
    <mergeCell ref="AM6:AP6"/>
    <mergeCell ref="AR6:AU6"/>
    <mergeCell ref="DO6:DR6"/>
    <mergeCell ref="CF6:CI6"/>
    <mergeCell ref="CK6:CN6"/>
    <mergeCell ref="CP6:CS6"/>
    <mergeCell ref="CU6:CX6"/>
    <mergeCell ref="CZ6:DC6"/>
    <mergeCell ref="DE6:DH6"/>
    <mergeCell ref="AW6:AZ6"/>
    <mergeCell ref="BB6:BE6"/>
    <mergeCell ref="BG6:BJ6"/>
    <mergeCell ref="BQ6:BT6"/>
    <mergeCell ref="EN6:EQ6"/>
    <mergeCell ref="B12:C15"/>
    <mergeCell ref="D12:F12"/>
    <mergeCell ref="D13:F13"/>
    <mergeCell ref="D14:F14"/>
    <mergeCell ref="D15:F15"/>
    <mergeCell ref="X6:AA6"/>
    <mergeCell ref="BL6:BO6"/>
    <mergeCell ref="B9:C9"/>
    <mergeCell ref="D9:F9"/>
    <mergeCell ref="BV6:BY6"/>
    <mergeCell ref="CA6:CD6"/>
    <mergeCell ref="DT6:DW6"/>
    <mergeCell ref="DY6:EB6"/>
    <mergeCell ref="ED6:EG6"/>
    <mergeCell ref="EI6:EL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18"/>
  <sheetViews>
    <sheetView showGridLines="0" zoomScale="90" zoomScaleNormal="90" workbookViewId="0">
      <selection activeCell="F6" sqref="F6:F7"/>
    </sheetView>
  </sheetViews>
  <sheetFormatPr baseColWidth="10" defaultColWidth="11.5703125" defaultRowHeight="15.75" x14ac:dyDescent="0.25"/>
  <cols>
    <col min="1" max="1" width="2.5703125" style="9" customWidth="1"/>
    <col min="2" max="2" width="15.5703125" style="9" customWidth="1"/>
    <col min="3" max="3" width="13" style="9" customWidth="1"/>
    <col min="4" max="4" width="11.7109375" style="9" bestFit="1" customWidth="1"/>
    <col min="5" max="5" width="11.7109375" style="9" customWidth="1"/>
    <col min="6" max="6" width="13.5703125" style="9" customWidth="1"/>
    <col min="7" max="7" width="11.85546875" style="9" bestFit="1" customWidth="1"/>
    <col min="8" max="9" width="11.7109375" style="9" bestFit="1" customWidth="1"/>
    <col min="10" max="10" width="11.7109375" style="9" customWidth="1"/>
    <col min="11" max="11" width="13.5703125" style="9" customWidth="1"/>
    <col min="12" max="12" width="15.7109375" style="9" bestFit="1" customWidth="1"/>
    <col min="13" max="14" width="11.7109375" style="9" bestFit="1" customWidth="1"/>
    <col min="15" max="15" width="11.7109375" style="9" customWidth="1"/>
    <col min="16" max="16" width="13.5703125" style="9" customWidth="1"/>
    <col min="17" max="17" width="18" style="9" bestFit="1" customWidth="1"/>
    <col min="18" max="19" width="11.7109375" style="9" bestFit="1" customWidth="1"/>
    <col min="20" max="20" width="11.7109375" style="9" customWidth="1"/>
    <col min="21" max="21" width="13.5703125" style="9" customWidth="1"/>
    <col min="22" max="22" width="15.7109375" style="9" bestFit="1" customWidth="1"/>
    <col min="23" max="24" width="11.7109375" style="9" bestFit="1" customWidth="1"/>
    <col min="25" max="25" width="11.7109375" style="9" customWidth="1"/>
    <col min="26" max="26" width="13.5703125" style="9" customWidth="1"/>
    <col min="27" max="27" width="18" style="9" bestFit="1" customWidth="1"/>
    <col min="28" max="28" width="11.5703125" style="9"/>
    <col min="29" max="29" width="11.7109375" style="9" bestFit="1" customWidth="1"/>
    <col min="30" max="30" width="11.7109375" style="9" customWidth="1"/>
    <col min="31" max="31" width="11.5703125" style="9" customWidth="1"/>
    <col min="32" max="32" width="11.7109375" style="9" bestFit="1" customWidth="1"/>
    <col min="33" max="35" width="11.5703125" style="9"/>
    <col min="36" max="36" width="11.5703125" style="9" customWidth="1"/>
    <col min="37" max="37" width="13" style="9" bestFit="1" customWidth="1"/>
    <col min="38" max="40" width="11.5703125" style="9"/>
    <col min="41" max="41" width="11.5703125" style="9" customWidth="1"/>
    <col min="42" max="42" width="11.85546875" style="9" bestFit="1" customWidth="1"/>
    <col min="43" max="16384" width="11.5703125" style="9"/>
  </cols>
  <sheetData>
    <row r="1" spans="2:42" s="1" customFormat="1" ht="42.6" customHeight="1" x14ac:dyDescent="0.25">
      <c r="C1" s="30" t="s">
        <v>16</v>
      </c>
      <c r="D1" s="30"/>
      <c r="E1" s="30"/>
      <c r="F1" s="30"/>
      <c r="G1" s="30"/>
      <c r="H1" s="30" t="s">
        <v>17</v>
      </c>
      <c r="I1" s="30"/>
      <c r="J1" s="30"/>
      <c r="K1" s="30"/>
      <c r="L1" s="30"/>
      <c r="M1" s="30" t="s">
        <v>18</v>
      </c>
      <c r="N1" s="30"/>
      <c r="O1" s="30"/>
      <c r="P1" s="30"/>
      <c r="Q1" s="30"/>
      <c r="R1" s="30" t="s">
        <v>19</v>
      </c>
      <c r="S1" s="30"/>
      <c r="T1" s="30"/>
      <c r="U1" s="30"/>
      <c r="V1" s="30"/>
      <c r="W1" s="30" t="s">
        <v>20</v>
      </c>
      <c r="X1" s="30"/>
      <c r="Y1" s="30"/>
      <c r="Z1" s="30"/>
      <c r="AA1" s="30"/>
      <c r="AB1" s="30" t="s">
        <v>21</v>
      </c>
      <c r="AC1" s="30"/>
      <c r="AD1" s="30"/>
      <c r="AE1" s="30"/>
      <c r="AF1" s="30"/>
      <c r="AG1" s="30" t="s">
        <v>22</v>
      </c>
      <c r="AH1" s="30"/>
      <c r="AI1" s="30"/>
      <c r="AJ1" s="30"/>
      <c r="AK1" s="30"/>
      <c r="AL1" s="30" t="s">
        <v>23</v>
      </c>
      <c r="AM1" s="30"/>
      <c r="AN1" s="30"/>
      <c r="AO1" s="30"/>
      <c r="AP1" s="30"/>
    </row>
    <row r="2" spans="2:42" s="2" customFormat="1" ht="47.25" x14ac:dyDescent="0.25">
      <c r="C2" s="5" t="s">
        <v>26</v>
      </c>
      <c r="D2" s="5" t="s">
        <v>25</v>
      </c>
      <c r="E2" s="5" t="s">
        <v>39</v>
      </c>
      <c r="F2" s="6" t="s">
        <v>40</v>
      </c>
      <c r="G2" s="6" t="s">
        <v>72</v>
      </c>
      <c r="H2" s="5" t="s">
        <v>26</v>
      </c>
      <c r="I2" s="5" t="s">
        <v>25</v>
      </c>
      <c r="J2" s="5" t="s">
        <v>39</v>
      </c>
      <c r="K2" s="6" t="s">
        <v>40</v>
      </c>
      <c r="L2" s="6" t="s">
        <v>72</v>
      </c>
      <c r="M2" s="5" t="s">
        <v>26</v>
      </c>
      <c r="N2" s="5" t="s">
        <v>25</v>
      </c>
      <c r="O2" s="5" t="s">
        <v>39</v>
      </c>
      <c r="P2" s="6" t="s">
        <v>40</v>
      </c>
      <c r="Q2" s="6" t="s">
        <v>72</v>
      </c>
      <c r="R2" s="5" t="s">
        <v>26</v>
      </c>
      <c r="S2" s="5" t="s">
        <v>25</v>
      </c>
      <c r="T2" s="5" t="s">
        <v>39</v>
      </c>
      <c r="U2" s="6" t="s">
        <v>40</v>
      </c>
      <c r="V2" s="6" t="s">
        <v>72</v>
      </c>
      <c r="W2" s="5" t="s">
        <v>26</v>
      </c>
      <c r="X2" s="5" t="s">
        <v>25</v>
      </c>
      <c r="Y2" s="5" t="s">
        <v>39</v>
      </c>
      <c r="Z2" s="6" t="s">
        <v>40</v>
      </c>
      <c r="AA2" s="6" t="s">
        <v>72</v>
      </c>
      <c r="AB2" s="5" t="s">
        <v>26</v>
      </c>
      <c r="AC2" s="5" t="s">
        <v>25</v>
      </c>
      <c r="AD2" s="5" t="s">
        <v>39</v>
      </c>
      <c r="AE2" s="6" t="s">
        <v>40</v>
      </c>
      <c r="AF2" s="6" t="s">
        <v>72</v>
      </c>
      <c r="AG2" s="5" t="s">
        <v>26</v>
      </c>
      <c r="AH2" s="5" t="s">
        <v>25</v>
      </c>
      <c r="AI2" s="5" t="s">
        <v>39</v>
      </c>
      <c r="AJ2" s="6" t="s">
        <v>40</v>
      </c>
      <c r="AK2" s="6" t="s">
        <v>72</v>
      </c>
      <c r="AL2" s="5" t="s">
        <v>26</v>
      </c>
      <c r="AM2" s="5" t="s">
        <v>25</v>
      </c>
      <c r="AN2" s="5" t="s">
        <v>39</v>
      </c>
      <c r="AO2" s="6" t="s">
        <v>40</v>
      </c>
      <c r="AP2" s="6" t="s">
        <v>72</v>
      </c>
    </row>
    <row r="3" spans="2:42" s="2" customFormat="1" ht="31.5" x14ac:dyDescent="0.25">
      <c r="B3" s="3" t="s">
        <v>7</v>
      </c>
      <c r="C3" s="20">
        <v>1</v>
      </c>
      <c r="D3" s="7">
        <f>100*C3</f>
        <v>100</v>
      </c>
      <c r="E3" s="16">
        <v>13</v>
      </c>
      <c r="F3" s="35"/>
      <c r="G3" s="8">
        <f>+F3*D3</f>
        <v>0</v>
      </c>
      <c r="H3" s="20">
        <v>1</v>
      </c>
      <c r="I3" s="7">
        <f>100*H3</f>
        <v>100</v>
      </c>
      <c r="J3" s="16">
        <v>16</v>
      </c>
      <c r="K3" s="35"/>
      <c r="L3" s="8">
        <f>+K3*I3</f>
        <v>0</v>
      </c>
      <c r="M3" s="20">
        <v>1</v>
      </c>
      <c r="N3" s="7">
        <f>100*M3</f>
        <v>100</v>
      </c>
      <c r="O3" s="16">
        <v>9</v>
      </c>
      <c r="P3" s="35"/>
      <c r="Q3" s="8">
        <f>+P3*N3</f>
        <v>0</v>
      </c>
      <c r="R3" s="20">
        <v>1</v>
      </c>
      <c r="S3" s="7">
        <f>100*R3</f>
        <v>100</v>
      </c>
      <c r="T3" s="16">
        <v>22</v>
      </c>
      <c r="U3" s="35"/>
      <c r="V3" s="8">
        <f>+U3*S3</f>
        <v>0</v>
      </c>
      <c r="W3" s="20">
        <v>1</v>
      </c>
      <c r="X3" s="7">
        <f>100*W3</f>
        <v>100</v>
      </c>
      <c r="Y3" s="16">
        <v>36</v>
      </c>
      <c r="Z3" s="35"/>
      <c r="AA3" s="8">
        <f>+Z3*X3</f>
        <v>0</v>
      </c>
      <c r="AB3" s="20">
        <v>1</v>
      </c>
      <c r="AC3" s="7">
        <f>100*AB3</f>
        <v>100</v>
      </c>
      <c r="AD3" s="16">
        <v>58</v>
      </c>
      <c r="AE3" s="35"/>
      <c r="AF3" s="8">
        <f>+AE3*AC3</f>
        <v>0</v>
      </c>
      <c r="AG3" s="20">
        <v>2</v>
      </c>
      <c r="AH3" s="7">
        <f>100*AG3</f>
        <v>200</v>
      </c>
      <c r="AI3" s="19">
        <v>25</v>
      </c>
      <c r="AJ3" s="35"/>
      <c r="AK3" s="8">
        <f>+AJ3*AH3</f>
        <v>0</v>
      </c>
      <c r="AL3" s="20">
        <v>1</v>
      </c>
      <c r="AM3" s="7">
        <f>100*AL3</f>
        <v>100</v>
      </c>
      <c r="AN3" s="19">
        <v>25</v>
      </c>
      <c r="AO3" s="35"/>
      <c r="AP3" s="8">
        <f>+AO3*AM3</f>
        <v>0</v>
      </c>
    </row>
    <row r="4" spans="2:42" s="2" customFormat="1" ht="31.5" x14ac:dyDescent="0.25">
      <c r="B4" s="3" t="s">
        <v>5</v>
      </c>
      <c r="C4" s="20">
        <v>1</v>
      </c>
      <c r="D4" s="7">
        <f>150*C4</f>
        <v>150</v>
      </c>
      <c r="E4" s="16">
        <v>8</v>
      </c>
      <c r="F4" s="34"/>
      <c r="G4" s="8">
        <f t="shared" ref="G4:G7" si="0">+F4*D4</f>
        <v>0</v>
      </c>
      <c r="H4" s="20">
        <v>1</v>
      </c>
      <c r="I4" s="7">
        <f>150*H4</f>
        <v>150</v>
      </c>
      <c r="J4" s="16">
        <v>15</v>
      </c>
      <c r="K4" s="34"/>
      <c r="L4" s="8">
        <f t="shared" ref="L4:L7" si="1">+K4*I4</f>
        <v>0</v>
      </c>
      <c r="M4" s="20">
        <v>1</v>
      </c>
      <c r="N4" s="7">
        <f>150*M4</f>
        <v>150</v>
      </c>
      <c r="O4" s="16">
        <v>8.3000000000000007</v>
      </c>
      <c r="P4" s="34"/>
      <c r="Q4" s="8">
        <f t="shared" ref="Q4:Q7" si="2">+P4*N4</f>
        <v>0</v>
      </c>
      <c r="R4" s="20">
        <v>1</v>
      </c>
      <c r="S4" s="7">
        <f>150*R4</f>
        <v>150</v>
      </c>
      <c r="T4" s="16">
        <v>21</v>
      </c>
      <c r="U4" s="34"/>
      <c r="V4" s="8">
        <f t="shared" ref="V4:V7" si="3">+U4*S4</f>
        <v>0</v>
      </c>
      <c r="W4" s="20">
        <v>1</v>
      </c>
      <c r="X4" s="7">
        <f>150*W4</f>
        <v>150</v>
      </c>
      <c r="Y4" s="16">
        <v>35</v>
      </c>
      <c r="Z4" s="34"/>
      <c r="AA4" s="8">
        <f t="shared" ref="AA4:AA7" si="4">+Z4*X4</f>
        <v>0</v>
      </c>
      <c r="AB4" s="20">
        <v>0</v>
      </c>
      <c r="AC4" s="7">
        <f>150*AB4</f>
        <v>0</v>
      </c>
      <c r="AD4" s="16">
        <v>56</v>
      </c>
      <c r="AE4" s="34"/>
      <c r="AF4" s="8">
        <f t="shared" ref="AF4:AF7" si="5">+AE4*AC4</f>
        <v>0</v>
      </c>
      <c r="AG4" s="20">
        <v>1</v>
      </c>
      <c r="AH4" s="7">
        <f>150*AG4</f>
        <v>150</v>
      </c>
      <c r="AI4" s="19">
        <v>23</v>
      </c>
      <c r="AJ4" s="34"/>
      <c r="AK4" s="8">
        <f t="shared" ref="AK4:AK7" si="6">+AJ4*AH4</f>
        <v>0</v>
      </c>
      <c r="AL4" s="20">
        <v>1</v>
      </c>
      <c r="AM4" s="7">
        <f>150*AL4</f>
        <v>150</v>
      </c>
      <c r="AN4" s="19">
        <v>18</v>
      </c>
      <c r="AO4" s="34"/>
      <c r="AP4" s="8">
        <f t="shared" ref="AP4:AP7" si="7">+AO4*AM4</f>
        <v>0</v>
      </c>
    </row>
    <row r="5" spans="2:42" s="2" customFormat="1" ht="31.5" x14ac:dyDescent="0.25">
      <c r="B5" s="3" t="s">
        <v>14</v>
      </c>
      <c r="C5" s="20">
        <v>1</v>
      </c>
      <c r="D5" s="7">
        <f>200*C5</f>
        <v>200</v>
      </c>
      <c r="E5" s="16">
        <v>7.4</v>
      </c>
      <c r="F5" s="34"/>
      <c r="G5" s="8">
        <f t="shared" si="0"/>
        <v>0</v>
      </c>
      <c r="H5" s="20">
        <v>0</v>
      </c>
      <c r="I5" s="7">
        <f>200*H5</f>
        <v>0</v>
      </c>
      <c r="J5" s="16">
        <v>13.8</v>
      </c>
      <c r="K5" s="34"/>
      <c r="L5" s="8">
        <f t="shared" si="1"/>
        <v>0</v>
      </c>
      <c r="M5" s="20">
        <v>1</v>
      </c>
      <c r="N5" s="7">
        <f>200*M5</f>
        <v>200</v>
      </c>
      <c r="O5" s="16">
        <v>7.5</v>
      </c>
      <c r="P5" s="34"/>
      <c r="Q5" s="8">
        <f t="shared" si="2"/>
        <v>0</v>
      </c>
      <c r="R5" s="20">
        <v>0</v>
      </c>
      <c r="S5" s="7">
        <f>200*R5</f>
        <v>0</v>
      </c>
      <c r="T5" s="16">
        <v>19.8</v>
      </c>
      <c r="U5" s="34"/>
      <c r="V5" s="8">
        <f t="shared" si="3"/>
        <v>0</v>
      </c>
      <c r="W5" s="20">
        <v>0</v>
      </c>
      <c r="X5" s="7">
        <f>200*W5</f>
        <v>0</v>
      </c>
      <c r="Y5" s="16">
        <v>34</v>
      </c>
      <c r="Z5" s="34"/>
      <c r="AA5" s="8">
        <f t="shared" si="4"/>
        <v>0</v>
      </c>
      <c r="AB5" s="20">
        <v>0</v>
      </c>
      <c r="AC5" s="7">
        <f>200*AB5</f>
        <v>0</v>
      </c>
      <c r="AD5" s="16">
        <v>54</v>
      </c>
      <c r="AE5" s="34"/>
      <c r="AF5" s="8">
        <f t="shared" si="5"/>
        <v>0</v>
      </c>
      <c r="AG5" s="20">
        <v>0</v>
      </c>
      <c r="AH5" s="7">
        <f>200*AG5</f>
        <v>0</v>
      </c>
      <c r="AI5" s="19">
        <v>15</v>
      </c>
      <c r="AJ5" s="34"/>
      <c r="AK5" s="8">
        <f t="shared" si="6"/>
        <v>0</v>
      </c>
      <c r="AL5" s="20">
        <v>0</v>
      </c>
      <c r="AM5" s="7">
        <f>200*AL5</f>
        <v>0</v>
      </c>
      <c r="AN5" s="19">
        <v>15</v>
      </c>
      <c r="AO5" s="34"/>
      <c r="AP5" s="8">
        <f t="shared" si="7"/>
        <v>0</v>
      </c>
    </row>
    <row r="6" spans="2:42" s="2" customFormat="1" ht="31.5" x14ac:dyDescent="0.25">
      <c r="B6" s="3" t="s">
        <v>24</v>
      </c>
      <c r="C6" s="20">
        <v>1</v>
      </c>
      <c r="D6" s="7">
        <f>250*C6</f>
        <v>250</v>
      </c>
      <c r="E6" s="16">
        <v>7.2</v>
      </c>
      <c r="F6" s="34"/>
      <c r="G6" s="8">
        <f t="shared" si="0"/>
        <v>0</v>
      </c>
      <c r="H6" s="20">
        <v>0</v>
      </c>
      <c r="I6" s="7">
        <f>250*H6</f>
        <v>0</v>
      </c>
      <c r="J6" s="16">
        <v>13</v>
      </c>
      <c r="K6" s="34"/>
      <c r="L6" s="8">
        <f t="shared" si="1"/>
        <v>0</v>
      </c>
      <c r="M6" s="20">
        <v>0</v>
      </c>
      <c r="N6" s="7">
        <f>250*M6</f>
        <v>0</v>
      </c>
      <c r="O6" s="16">
        <v>6.6</v>
      </c>
      <c r="P6" s="34"/>
      <c r="Q6" s="8">
        <f t="shared" si="2"/>
        <v>0</v>
      </c>
      <c r="R6" s="20">
        <v>0</v>
      </c>
      <c r="S6" s="7">
        <f>250*R6</f>
        <v>0</v>
      </c>
      <c r="T6" s="16">
        <v>18.5</v>
      </c>
      <c r="U6" s="34"/>
      <c r="V6" s="8">
        <f t="shared" si="3"/>
        <v>0</v>
      </c>
      <c r="W6" s="20">
        <v>0</v>
      </c>
      <c r="X6" s="7">
        <f>250*W6</f>
        <v>0</v>
      </c>
      <c r="Y6" s="16">
        <v>33</v>
      </c>
      <c r="Z6" s="34"/>
      <c r="AA6" s="8">
        <f t="shared" si="4"/>
        <v>0</v>
      </c>
      <c r="AB6" s="20">
        <v>0</v>
      </c>
      <c r="AC6" s="7">
        <f>250*AB6</f>
        <v>0</v>
      </c>
      <c r="AD6" s="16">
        <v>52</v>
      </c>
      <c r="AE6" s="34"/>
      <c r="AF6" s="8">
        <f t="shared" si="5"/>
        <v>0</v>
      </c>
      <c r="AG6" s="20">
        <v>0</v>
      </c>
      <c r="AH6" s="7">
        <f>250*AG6</f>
        <v>0</v>
      </c>
      <c r="AI6" s="19">
        <v>14</v>
      </c>
      <c r="AJ6" s="34"/>
      <c r="AK6" s="8">
        <f t="shared" si="6"/>
        <v>0</v>
      </c>
      <c r="AL6" s="20">
        <v>0</v>
      </c>
      <c r="AM6" s="7">
        <f>250*AL6</f>
        <v>0</v>
      </c>
      <c r="AN6" s="19">
        <v>14</v>
      </c>
      <c r="AO6" s="34"/>
      <c r="AP6" s="8">
        <f t="shared" si="7"/>
        <v>0</v>
      </c>
    </row>
    <row r="7" spans="2:42" s="2" customFormat="1" ht="31.5" x14ac:dyDescent="0.25">
      <c r="B7" s="3" t="s">
        <v>6</v>
      </c>
      <c r="C7" s="20">
        <v>0</v>
      </c>
      <c r="D7" s="7">
        <f>300*C7</f>
        <v>0</v>
      </c>
      <c r="E7" s="17">
        <v>6.8</v>
      </c>
      <c r="F7" s="34"/>
      <c r="G7" s="8">
        <f t="shared" si="0"/>
        <v>0</v>
      </c>
      <c r="H7" s="20">
        <v>0</v>
      </c>
      <c r="I7" s="7">
        <f>300*H7</f>
        <v>0</v>
      </c>
      <c r="J7" s="16">
        <v>12.5</v>
      </c>
      <c r="K7" s="34"/>
      <c r="L7" s="8">
        <f t="shared" si="1"/>
        <v>0</v>
      </c>
      <c r="M7" s="20">
        <v>0</v>
      </c>
      <c r="N7" s="7">
        <f>300*M7</f>
        <v>0</v>
      </c>
      <c r="O7" s="16">
        <v>6</v>
      </c>
      <c r="P7" s="34"/>
      <c r="Q7" s="8">
        <f t="shared" si="2"/>
        <v>0</v>
      </c>
      <c r="R7" s="20">
        <v>0</v>
      </c>
      <c r="S7" s="7">
        <f>300*R7</f>
        <v>0</v>
      </c>
      <c r="T7" s="16">
        <v>17.8</v>
      </c>
      <c r="U7" s="34"/>
      <c r="V7" s="8">
        <f t="shared" si="3"/>
        <v>0</v>
      </c>
      <c r="W7" s="20">
        <v>0</v>
      </c>
      <c r="X7" s="7">
        <f>300*W7</f>
        <v>0</v>
      </c>
      <c r="Y7" s="16">
        <v>32</v>
      </c>
      <c r="Z7" s="34"/>
      <c r="AA7" s="8">
        <f t="shared" si="4"/>
        <v>0</v>
      </c>
      <c r="AB7" s="20">
        <v>0</v>
      </c>
      <c r="AC7" s="7">
        <f>300*AB7</f>
        <v>0</v>
      </c>
      <c r="AD7" s="16">
        <v>50</v>
      </c>
      <c r="AE7" s="34"/>
      <c r="AF7" s="8">
        <f t="shared" si="5"/>
        <v>0</v>
      </c>
      <c r="AG7" s="20">
        <v>0</v>
      </c>
      <c r="AH7" s="7">
        <f>300*AG7</f>
        <v>0</v>
      </c>
      <c r="AI7" s="19">
        <v>13</v>
      </c>
      <c r="AJ7" s="34"/>
      <c r="AK7" s="8">
        <f t="shared" si="6"/>
        <v>0</v>
      </c>
      <c r="AL7" s="20">
        <v>0</v>
      </c>
      <c r="AM7" s="7">
        <f>300*AL7</f>
        <v>0</v>
      </c>
      <c r="AN7" s="19">
        <v>12</v>
      </c>
      <c r="AO7" s="34"/>
      <c r="AP7" s="8">
        <f t="shared" si="7"/>
        <v>0</v>
      </c>
    </row>
    <row r="8" spans="2:42" s="2" customFormat="1" ht="19.149999999999999" customHeight="1" x14ac:dyDescent="0.25">
      <c r="C8" s="4" t="s">
        <v>9</v>
      </c>
      <c r="D8" s="21">
        <f>SUM(G3:G7)</f>
        <v>0</v>
      </c>
      <c r="E8" s="21"/>
      <c r="F8" s="22"/>
      <c r="G8" s="23"/>
      <c r="H8" s="4" t="s">
        <v>9</v>
      </c>
      <c r="I8" s="21">
        <f>SUM(L3:L7)</f>
        <v>0</v>
      </c>
      <c r="J8" s="21"/>
      <c r="K8" s="22"/>
      <c r="L8" s="23"/>
      <c r="M8" s="4" t="s">
        <v>9</v>
      </c>
      <c r="N8" s="21">
        <f>SUM(Q3:Q7)</f>
        <v>0</v>
      </c>
      <c r="O8" s="21"/>
      <c r="P8" s="22"/>
      <c r="Q8" s="23"/>
      <c r="R8" s="4" t="s">
        <v>9</v>
      </c>
      <c r="S8" s="21">
        <f>SUM(V3:V7)</f>
        <v>0</v>
      </c>
      <c r="T8" s="21"/>
      <c r="U8" s="22"/>
      <c r="V8" s="23"/>
      <c r="W8" s="4" t="s">
        <v>9</v>
      </c>
      <c r="X8" s="21">
        <f>SUM(AA3:AA7)</f>
        <v>0</v>
      </c>
      <c r="Y8" s="21"/>
      <c r="Z8" s="22"/>
      <c r="AA8" s="23"/>
      <c r="AB8" s="4" t="s">
        <v>9</v>
      </c>
      <c r="AC8" s="21">
        <f>SUM(AF3:AF7)</f>
        <v>0</v>
      </c>
      <c r="AD8" s="21"/>
      <c r="AE8" s="22"/>
      <c r="AF8" s="23"/>
      <c r="AG8" s="4" t="s">
        <v>9</v>
      </c>
      <c r="AH8" s="21">
        <f>SUM(AK3:AK7)</f>
        <v>0</v>
      </c>
      <c r="AI8" s="21"/>
      <c r="AJ8" s="22"/>
      <c r="AK8" s="23"/>
      <c r="AL8" s="4" t="s">
        <v>9</v>
      </c>
      <c r="AM8" s="21">
        <f>SUM(AP3:AP7)</f>
        <v>0</v>
      </c>
      <c r="AN8" s="21"/>
      <c r="AO8" s="22"/>
      <c r="AP8" s="23"/>
    </row>
    <row r="12" spans="2:42" ht="72" customHeight="1" x14ac:dyDescent="0.25">
      <c r="B12" s="28" t="s">
        <v>15</v>
      </c>
      <c r="C12" s="28"/>
      <c r="D12" s="29">
        <f>SUM(D8:AP8)</f>
        <v>0</v>
      </c>
      <c r="E12" s="29"/>
      <c r="F12" s="29"/>
    </row>
    <row r="15" spans="2:42" ht="44.25" customHeight="1" x14ac:dyDescent="0.25">
      <c r="G15" s="12" t="s">
        <v>33</v>
      </c>
      <c r="H15" s="12" t="s">
        <v>34</v>
      </c>
    </row>
    <row r="16" spans="2:42" ht="32.25" customHeight="1" x14ac:dyDescent="0.25">
      <c r="B16" s="24" t="s">
        <v>38</v>
      </c>
      <c r="C16" s="24"/>
      <c r="D16" s="25" t="s">
        <v>32</v>
      </c>
      <c r="E16" s="26"/>
      <c r="F16" s="27"/>
      <c r="G16" s="36"/>
      <c r="H16" s="36"/>
    </row>
    <row r="17" spans="2:8" ht="32.25" customHeight="1" x14ac:dyDescent="0.25">
      <c r="B17" s="24"/>
      <c r="C17" s="24"/>
      <c r="D17" s="25" t="s">
        <v>36</v>
      </c>
      <c r="E17" s="26"/>
      <c r="F17" s="27"/>
      <c r="G17" s="36"/>
      <c r="H17" s="36"/>
    </row>
    <row r="18" spans="2:8" ht="32.25" customHeight="1" x14ac:dyDescent="0.25">
      <c r="B18" s="24"/>
      <c r="C18" s="24"/>
      <c r="D18" s="25" t="s">
        <v>35</v>
      </c>
      <c r="E18" s="26"/>
      <c r="F18" s="27"/>
      <c r="G18" s="36"/>
      <c r="H18" s="36"/>
    </row>
  </sheetData>
  <sheetProtection password="FD94" sheet="1" objects="1" scenarios="1"/>
  <mergeCells count="22">
    <mergeCell ref="AG1:AK1"/>
    <mergeCell ref="AL1:AP1"/>
    <mergeCell ref="D8:G8"/>
    <mergeCell ref="I8:L8"/>
    <mergeCell ref="N8:Q8"/>
    <mergeCell ref="S8:V8"/>
    <mergeCell ref="X8:AA8"/>
    <mergeCell ref="AC8:AF8"/>
    <mergeCell ref="AH8:AK8"/>
    <mergeCell ref="AM8:AP8"/>
    <mergeCell ref="C1:G1"/>
    <mergeCell ref="H1:L1"/>
    <mergeCell ref="M1:Q1"/>
    <mergeCell ref="R1:V1"/>
    <mergeCell ref="W1:AA1"/>
    <mergeCell ref="AB1:AF1"/>
    <mergeCell ref="D12:F12"/>
    <mergeCell ref="B12:C12"/>
    <mergeCell ref="B16:C18"/>
    <mergeCell ref="D16:F16"/>
    <mergeCell ref="D17:F17"/>
    <mergeCell ref="D18:F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8"/>
  <sheetViews>
    <sheetView showGridLines="0" zoomScaleNormal="100" workbookViewId="0">
      <selection activeCell="F4" sqref="F4"/>
    </sheetView>
  </sheetViews>
  <sheetFormatPr baseColWidth="10" defaultColWidth="23.7109375" defaultRowHeight="15.75" x14ac:dyDescent="0.25"/>
  <cols>
    <col min="1" max="1" width="3.5703125" style="2" customWidth="1"/>
    <col min="2" max="2" width="20.140625" style="2" customWidth="1"/>
    <col min="3" max="3" width="17.85546875" style="11" customWidth="1"/>
    <col min="4" max="4" width="14.7109375" style="2" bestFit="1" customWidth="1"/>
    <col min="5" max="6" width="14.7109375" style="2" customWidth="1"/>
    <col min="7" max="7" width="13" style="10" bestFit="1" customWidth="1"/>
    <col min="8" max="8" width="11.28515625" style="11" bestFit="1" customWidth="1"/>
    <col min="9" max="9" width="14.7109375" style="2" bestFit="1" customWidth="1"/>
    <col min="10" max="11" width="14.7109375" style="2" customWidth="1"/>
    <col min="12" max="12" width="10.140625" style="10" bestFit="1" customWidth="1"/>
    <col min="13" max="13" width="11.28515625" style="11" bestFit="1" customWidth="1"/>
    <col min="14" max="14" width="14.7109375" style="2" bestFit="1" customWidth="1"/>
    <col min="15" max="16" width="14.7109375" style="2" customWidth="1"/>
    <col min="17" max="17" width="11.85546875" style="10" bestFit="1" customWidth="1"/>
    <col min="18" max="18" width="11.28515625" style="11" bestFit="1" customWidth="1"/>
    <col min="19" max="19" width="14.7109375" style="2" bestFit="1" customWidth="1"/>
    <col min="20" max="21" width="14.7109375" style="2" customWidth="1"/>
    <col min="22" max="22" width="11.85546875" style="10" bestFit="1" customWidth="1"/>
    <col min="23" max="23" width="11.28515625" style="11" bestFit="1" customWidth="1"/>
    <col min="24" max="24" width="14.7109375" style="2" bestFit="1" customWidth="1"/>
    <col min="25" max="26" width="14.7109375" style="2" customWidth="1"/>
    <col min="27" max="27" width="11.85546875" style="10" bestFit="1" customWidth="1"/>
    <col min="28" max="16384" width="23.7109375" style="2"/>
  </cols>
  <sheetData>
    <row r="1" spans="2:27" ht="39.6" customHeight="1" x14ac:dyDescent="0.25">
      <c r="C1" s="31" t="s">
        <v>8</v>
      </c>
      <c r="D1" s="31"/>
      <c r="E1" s="31"/>
      <c r="F1" s="31"/>
      <c r="G1" s="31"/>
      <c r="H1" s="31" t="s">
        <v>10</v>
      </c>
      <c r="I1" s="31"/>
      <c r="J1" s="31"/>
      <c r="K1" s="31"/>
      <c r="L1" s="31"/>
      <c r="M1" s="31" t="s">
        <v>11</v>
      </c>
      <c r="N1" s="31"/>
      <c r="O1" s="31"/>
      <c r="P1" s="31"/>
      <c r="Q1" s="31"/>
      <c r="R1" s="31" t="s">
        <v>12</v>
      </c>
      <c r="S1" s="31"/>
      <c r="T1" s="31"/>
      <c r="U1" s="31"/>
      <c r="V1" s="31"/>
      <c r="W1" s="31" t="s">
        <v>13</v>
      </c>
      <c r="X1" s="31"/>
      <c r="Y1" s="31"/>
      <c r="Z1" s="31"/>
      <c r="AA1" s="31"/>
    </row>
    <row r="2" spans="2:27" ht="47.25" x14ac:dyDescent="0.25">
      <c r="C2" s="5" t="s">
        <v>26</v>
      </c>
      <c r="D2" s="5" t="s">
        <v>25</v>
      </c>
      <c r="E2" s="5" t="s">
        <v>39</v>
      </c>
      <c r="F2" s="6" t="s">
        <v>40</v>
      </c>
      <c r="G2" s="6" t="s">
        <v>72</v>
      </c>
      <c r="H2" s="5" t="s">
        <v>26</v>
      </c>
      <c r="I2" s="5" t="s">
        <v>25</v>
      </c>
      <c r="J2" s="5" t="s">
        <v>39</v>
      </c>
      <c r="K2" s="6" t="s">
        <v>40</v>
      </c>
      <c r="L2" s="6" t="s">
        <v>72</v>
      </c>
      <c r="M2" s="5" t="s">
        <v>26</v>
      </c>
      <c r="N2" s="5" t="s">
        <v>25</v>
      </c>
      <c r="O2" s="5" t="s">
        <v>39</v>
      </c>
      <c r="P2" s="6" t="s">
        <v>40</v>
      </c>
      <c r="Q2" s="6" t="s">
        <v>72</v>
      </c>
      <c r="R2" s="5" t="s">
        <v>26</v>
      </c>
      <c r="S2" s="5" t="s">
        <v>25</v>
      </c>
      <c r="T2" s="5" t="s">
        <v>39</v>
      </c>
      <c r="U2" s="6" t="s">
        <v>40</v>
      </c>
      <c r="V2" s="6" t="s">
        <v>72</v>
      </c>
      <c r="W2" s="5" t="s">
        <v>26</v>
      </c>
      <c r="X2" s="5" t="s">
        <v>25</v>
      </c>
      <c r="Y2" s="5" t="s">
        <v>39</v>
      </c>
      <c r="Z2" s="6" t="s">
        <v>40</v>
      </c>
      <c r="AA2" s="6" t="s">
        <v>72</v>
      </c>
    </row>
    <row r="3" spans="2:27" ht="24.75" customHeight="1" x14ac:dyDescent="0.25">
      <c r="B3" s="3" t="s">
        <v>3</v>
      </c>
      <c r="C3" s="20">
        <v>1</v>
      </c>
      <c r="D3" s="7">
        <f>60*C3</f>
        <v>60</v>
      </c>
      <c r="E3" s="19">
        <v>4</v>
      </c>
      <c r="F3" s="34"/>
      <c r="G3" s="8">
        <f>+F3*D3</f>
        <v>0</v>
      </c>
      <c r="H3" s="20">
        <v>1</v>
      </c>
      <c r="I3" s="7">
        <f>60*H3</f>
        <v>60</v>
      </c>
      <c r="J3" s="19">
        <v>2.5</v>
      </c>
      <c r="K3" s="34"/>
      <c r="L3" s="8">
        <f>+K3*I3</f>
        <v>0</v>
      </c>
      <c r="M3" s="20">
        <v>3</v>
      </c>
      <c r="N3" s="7">
        <f>60*M3</f>
        <v>180</v>
      </c>
      <c r="O3" s="19">
        <v>12</v>
      </c>
      <c r="P3" s="34"/>
      <c r="Q3" s="8">
        <f>+P3*N3</f>
        <v>0</v>
      </c>
      <c r="R3" s="20">
        <v>1</v>
      </c>
      <c r="S3" s="7">
        <f>60*R3</f>
        <v>60</v>
      </c>
      <c r="T3" s="19">
        <v>11</v>
      </c>
      <c r="U3" s="34"/>
      <c r="V3" s="8">
        <f>+U3*S3</f>
        <v>0</v>
      </c>
      <c r="W3" s="20">
        <v>3</v>
      </c>
      <c r="X3" s="7">
        <f>60*W3</f>
        <v>180</v>
      </c>
      <c r="Y3" s="19">
        <v>10</v>
      </c>
      <c r="Z3" s="34"/>
      <c r="AA3" s="8">
        <f>+Z3*X3</f>
        <v>0</v>
      </c>
    </row>
    <row r="4" spans="2:27" ht="24.75" customHeight="1" x14ac:dyDescent="0.25">
      <c r="B4" s="3" t="s">
        <v>4</v>
      </c>
      <c r="C4" s="20">
        <v>1</v>
      </c>
      <c r="D4" s="7">
        <f>100*C4</f>
        <v>100</v>
      </c>
      <c r="E4" s="19">
        <v>3.5</v>
      </c>
      <c r="F4" s="34"/>
      <c r="G4" s="8">
        <f t="shared" ref="G4:G5" si="0">+F4*D4</f>
        <v>0</v>
      </c>
      <c r="H4" s="20">
        <v>1</v>
      </c>
      <c r="I4" s="7">
        <f>100*H4</f>
        <v>100</v>
      </c>
      <c r="J4" s="19">
        <v>2.2000000000000002</v>
      </c>
      <c r="K4" s="34"/>
      <c r="L4" s="8">
        <f t="shared" ref="L4:L5" si="1">+K4*I4</f>
        <v>0</v>
      </c>
      <c r="M4" s="20">
        <v>0</v>
      </c>
      <c r="N4" s="7">
        <f>100*M4</f>
        <v>0</v>
      </c>
      <c r="O4" s="19">
        <v>10</v>
      </c>
      <c r="P4" s="34"/>
      <c r="Q4" s="8">
        <f t="shared" ref="Q4:Q5" si="2">+P4*N4</f>
        <v>0</v>
      </c>
      <c r="R4" s="20">
        <v>1</v>
      </c>
      <c r="S4" s="7">
        <f>100*R4</f>
        <v>100</v>
      </c>
      <c r="T4" s="19">
        <v>9</v>
      </c>
      <c r="U4" s="34"/>
      <c r="V4" s="8">
        <f t="shared" ref="V4:V5" si="3">+U4*S4</f>
        <v>0</v>
      </c>
      <c r="W4" s="20">
        <v>2</v>
      </c>
      <c r="X4" s="7">
        <f>100*W4</f>
        <v>200</v>
      </c>
      <c r="Y4" s="19">
        <v>9</v>
      </c>
      <c r="Z4" s="34"/>
      <c r="AA4" s="8">
        <f t="shared" ref="AA4:AA5" si="4">+Z4*X4</f>
        <v>0</v>
      </c>
    </row>
    <row r="5" spans="2:27" ht="24.75" customHeight="1" x14ac:dyDescent="0.25">
      <c r="B5" s="3" t="s">
        <v>5</v>
      </c>
      <c r="C5" s="20">
        <v>0</v>
      </c>
      <c r="D5" s="7">
        <f>150*C5</f>
        <v>0</v>
      </c>
      <c r="E5" s="19">
        <v>3</v>
      </c>
      <c r="F5" s="34"/>
      <c r="G5" s="8">
        <f t="shared" si="0"/>
        <v>0</v>
      </c>
      <c r="H5" s="20">
        <v>1</v>
      </c>
      <c r="I5" s="7">
        <f>150*H5</f>
        <v>150</v>
      </c>
      <c r="J5" s="19">
        <v>2</v>
      </c>
      <c r="K5" s="34"/>
      <c r="L5" s="8">
        <f t="shared" si="1"/>
        <v>0</v>
      </c>
      <c r="M5" s="20">
        <v>0</v>
      </c>
      <c r="N5" s="7">
        <f>150*M5</f>
        <v>0</v>
      </c>
      <c r="O5" s="19">
        <v>9.5</v>
      </c>
      <c r="P5" s="34"/>
      <c r="Q5" s="8">
        <f t="shared" si="2"/>
        <v>0</v>
      </c>
      <c r="R5" s="20">
        <v>0</v>
      </c>
      <c r="S5" s="7">
        <f>150*R5</f>
        <v>0</v>
      </c>
      <c r="T5" s="19">
        <v>7</v>
      </c>
      <c r="U5" s="34"/>
      <c r="V5" s="8">
        <f t="shared" si="3"/>
        <v>0</v>
      </c>
      <c r="W5" s="20">
        <v>1</v>
      </c>
      <c r="X5" s="7">
        <f>150*W5</f>
        <v>150</v>
      </c>
      <c r="Y5" s="19">
        <v>8</v>
      </c>
      <c r="Z5" s="34"/>
      <c r="AA5" s="8">
        <f t="shared" si="4"/>
        <v>0</v>
      </c>
    </row>
    <row r="6" spans="2:27" x14ac:dyDescent="0.25">
      <c r="C6" s="4" t="s">
        <v>9</v>
      </c>
      <c r="D6" s="21">
        <f>SUM(G3:G5)</f>
        <v>0</v>
      </c>
      <c r="E6" s="21"/>
      <c r="F6" s="22"/>
      <c r="G6" s="23"/>
      <c r="H6" s="4" t="s">
        <v>9</v>
      </c>
      <c r="I6" s="21">
        <f>SUM(L3:L5)</f>
        <v>0</v>
      </c>
      <c r="J6" s="21"/>
      <c r="K6" s="22"/>
      <c r="L6" s="23"/>
      <c r="M6" s="4" t="s">
        <v>9</v>
      </c>
      <c r="N6" s="21">
        <f>SUM(Q3:Q5)</f>
        <v>0</v>
      </c>
      <c r="O6" s="21"/>
      <c r="P6" s="22"/>
      <c r="Q6" s="23"/>
      <c r="R6" s="4" t="s">
        <v>9</v>
      </c>
      <c r="S6" s="21">
        <f>SUM(V3:V5)</f>
        <v>0</v>
      </c>
      <c r="T6" s="21"/>
      <c r="U6" s="22"/>
      <c r="V6" s="23"/>
      <c r="W6" s="4" t="s">
        <v>9</v>
      </c>
      <c r="X6" s="21">
        <f>SUM(AA3:AA5)</f>
        <v>0</v>
      </c>
      <c r="Y6" s="21"/>
      <c r="Z6" s="22"/>
      <c r="AA6" s="23"/>
    </row>
    <row r="8" spans="2:27" ht="75" x14ac:dyDescent="0.25">
      <c r="B8" s="15" t="s">
        <v>15</v>
      </c>
      <c r="C8" s="32">
        <f>SUM(D6:AA6)</f>
        <v>0</v>
      </c>
      <c r="D8" s="33"/>
      <c r="E8" s="18"/>
    </row>
    <row r="10" spans="2:27" x14ac:dyDescent="0.25">
      <c r="B10" s="11"/>
      <c r="C10" s="2"/>
      <c r="F10" s="10"/>
      <c r="G10" s="11"/>
      <c r="H10" s="2"/>
      <c r="K10" s="10"/>
      <c r="L10" s="11"/>
      <c r="M10" s="2"/>
      <c r="P10" s="10"/>
      <c r="Q10" s="2"/>
      <c r="R10" s="2"/>
      <c r="V10" s="2"/>
      <c r="W10" s="2"/>
      <c r="AA10" s="2"/>
    </row>
    <row r="11" spans="2:27" x14ac:dyDescent="0.25">
      <c r="B11" s="11"/>
      <c r="C11" s="2"/>
      <c r="F11" s="10"/>
      <c r="G11" s="11"/>
      <c r="H11" s="2"/>
      <c r="K11" s="10"/>
      <c r="L11" s="11"/>
      <c r="M11" s="2"/>
      <c r="P11" s="10"/>
      <c r="Q11" s="2"/>
      <c r="R11" s="2"/>
      <c r="V11" s="2"/>
      <c r="W11" s="2"/>
      <c r="AA11" s="2"/>
    </row>
    <row r="12" spans="2:27" ht="33.75" customHeight="1" x14ac:dyDescent="0.25">
      <c r="B12" s="13"/>
      <c r="C12" s="14"/>
      <c r="D12" s="14"/>
      <c r="F12" s="10"/>
      <c r="G12" s="11"/>
      <c r="H12" s="2"/>
      <c r="K12" s="10"/>
      <c r="L12" s="11"/>
      <c r="M12" s="2"/>
      <c r="P12" s="10"/>
      <c r="Q12" s="2"/>
      <c r="R12" s="2"/>
      <c r="V12" s="2"/>
      <c r="W12" s="2"/>
      <c r="AA12" s="2"/>
    </row>
    <row r="13" spans="2:27" ht="33.75" customHeight="1" x14ac:dyDescent="0.25">
      <c r="B13" s="13"/>
      <c r="C13" s="14"/>
      <c r="D13" s="14"/>
      <c r="F13" s="10"/>
      <c r="G13" s="11"/>
      <c r="H13" s="2"/>
      <c r="K13" s="10"/>
      <c r="L13" s="11"/>
      <c r="M13" s="2"/>
      <c r="P13" s="10"/>
      <c r="Q13" s="2"/>
      <c r="R13" s="2"/>
      <c r="V13" s="2"/>
      <c r="W13" s="2"/>
      <c r="AA13" s="2"/>
    </row>
    <row r="14" spans="2:27" ht="30" customHeight="1" x14ac:dyDescent="0.25">
      <c r="B14" s="13"/>
      <c r="C14" s="14"/>
      <c r="D14" s="14"/>
      <c r="F14" s="10"/>
      <c r="G14" s="11"/>
      <c r="H14" s="2"/>
      <c r="K14" s="10"/>
      <c r="L14" s="11"/>
      <c r="M14" s="2"/>
      <c r="P14" s="10"/>
      <c r="Q14" s="2"/>
      <c r="R14" s="2"/>
      <c r="V14" s="2"/>
      <c r="W14" s="2"/>
      <c r="AA14" s="2"/>
    </row>
    <row r="15" spans="2:27" ht="17.25" customHeight="1" x14ac:dyDescent="0.25">
      <c r="B15" s="13"/>
      <c r="C15" s="14"/>
      <c r="D15" s="14"/>
      <c r="F15" s="10"/>
      <c r="G15" s="11"/>
      <c r="H15" s="2"/>
      <c r="K15" s="10"/>
      <c r="L15" s="11"/>
      <c r="M15" s="2"/>
      <c r="P15" s="10"/>
      <c r="Q15" s="2"/>
      <c r="R15" s="2"/>
      <c r="V15" s="2"/>
      <c r="W15" s="2"/>
      <c r="AA15" s="2"/>
    </row>
    <row r="16" spans="2:27" ht="36.75" customHeight="1" x14ac:dyDescent="0.25">
      <c r="B16" s="13"/>
      <c r="C16" s="14"/>
      <c r="D16" s="14"/>
      <c r="F16" s="10"/>
      <c r="G16" s="11"/>
      <c r="H16" s="2"/>
      <c r="K16" s="10"/>
      <c r="L16" s="11"/>
      <c r="M16" s="2"/>
      <c r="P16" s="10"/>
      <c r="Q16" s="2"/>
      <c r="R16" s="2"/>
      <c r="V16" s="2"/>
      <c r="W16" s="2"/>
      <c r="AA16" s="2"/>
    </row>
    <row r="17" spans="2:27" ht="36.75" customHeight="1" x14ac:dyDescent="0.25">
      <c r="B17" s="13"/>
      <c r="C17" s="14"/>
      <c r="D17" s="14"/>
      <c r="F17" s="10"/>
      <c r="G17" s="11"/>
      <c r="H17" s="2"/>
      <c r="K17" s="10"/>
      <c r="L17" s="11"/>
      <c r="M17" s="2"/>
      <c r="P17" s="10"/>
      <c r="Q17" s="2"/>
      <c r="R17" s="2"/>
      <c r="V17" s="2"/>
      <c r="W17" s="2"/>
      <c r="AA17" s="2"/>
    </row>
    <row r="18" spans="2:27" x14ac:dyDescent="0.25">
      <c r="C18" s="2"/>
      <c r="E18" s="10"/>
      <c r="F18" s="11"/>
      <c r="G18" s="2"/>
      <c r="H18" s="2"/>
      <c r="J18" s="10"/>
      <c r="L18" s="2"/>
      <c r="M18" s="2"/>
      <c r="Q18" s="2"/>
      <c r="R18" s="2"/>
      <c r="V18" s="2"/>
      <c r="W18" s="2"/>
      <c r="AA18" s="2"/>
    </row>
    <row r="19" spans="2:27" x14ac:dyDescent="0.25">
      <c r="C19" s="2"/>
      <c r="E19" s="10"/>
      <c r="F19" s="11"/>
      <c r="G19" s="2"/>
      <c r="H19" s="2"/>
      <c r="J19" s="10"/>
      <c r="L19" s="2"/>
      <c r="M19" s="2"/>
      <c r="Q19" s="2"/>
      <c r="R19" s="2"/>
      <c r="V19" s="2"/>
      <c r="W19" s="2"/>
      <c r="AA19" s="2"/>
    </row>
    <row r="20" spans="2:27" ht="36.75" customHeight="1" x14ac:dyDescent="0.25">
      <c r="B20" s="13"/>
      <c r="C20" s="14"/>
      <c r="D20" s="14"/>
      <c r="F20" s="10"/>
      <c r="G20" s="11"/>
      <c r="H20" s="2"/>
      <c r="K20" s="10"/>
      <c r="L20" s="11"/>
      <c r="M20" s="2"/>
      <c r="P20" s="10"/>
      <c r="Q20" s="2"/>
      <c r="R20" s="2"/>
      <c r="V20" s="2"/>
      <c r="W20" s="2"/>
      <c r="AA20" s="2"/>
    </row>
    <row r="21" spans="2:27" x14ac:dyDescent="0.25">
      <c r="C21" s="2"/>
      <c r="E21" s="10"/>
      <c r="F21" s="11"/>
      <c r="G21" s="2"/>
      <c r="H21" s="2"/>
      <c r="J21" s="10"/>
      <c r="L21" s="2"/>
      <c r="M21" s="2"/>
      <c r="Q21" s="2"/>
      <c r="R21" s="2"/>
      <c r="V21" s="2"/>
      <c r="W21" s="2"/>
      <c r="AA21" s="2"/>
    </row>
    <row r="22" spans="2:27" x14ac:dyDescent="0.25">
      <c r="C22" s="2"/>
      <c r="E22" s="10"/>
      <c r="F22" s="11"/>
      <c r="G22" s="2"/>
      <c r="H22" s="2"/>
      <c r="J22" s="10"/>
      <c r="L22" s="2"/>
      <c r="M22" s="2"/>
      <c r="Q22" s="2"/>
      <c r="R22" s="2"/>
      <c r="V22" s="2"/>
      <c r="W22" s="2"/>
      <c r="AA22" s="2"/>
    </row>
    <row r="23" spans="2:27" x14ac:dyDescent="0.25">
      <c r="K23" s="10"/>
      <c r="L23" s="11"/>
      <c r="M23" s="2"/>
      <c r="P23" s="10"/>
      <c r="Q23" s="11"/>
      <c r="R23" s="2"/>
      <c r="U23" s="10"/>
      <c r="V23" s="2"/>
      <c r="W23" s="2"/>
      <c r="AA23" s="2"/>
    </row>
    <row r="24" spans="2:27" x14ac:dyDescent="0.25">
      <c r="K24" s="10"/>
      <c r="L24" s="11"/>
      <c r="M24" s="2"/>
      <c r="P24" s="10"/>
      <c r="Q24" s="11"/>
      <c r="R24" s="2"/>
      <c r="U24" s="10"/>
      <c r="V24" s="2"/>
      <c r="W24" s="2"/>
      <c r="AA24" s="2"/>
    </row>
    <row r="25" spans="2:27" x14ac:dyDescent="0.25">
      <c r="K25" s="10"/>
      <c r="L25" s="11"/>
      <c r="M25" s="2"/>
      <c r="P25" s="10"/>
      <c r="Q25" s="11"/>
      <c r="R25" s="2"/>
      <c r="U25" s="10"/>
      <c r="V25" s="2"/>
      <c r="W25" s="2"/>
      <c r="AA25" s="2"/>
    </row>
    <row r="26" spans="2:27" x14ac:dyDescent="0.25">
      <c r="K26" s="10"/>
      <c r="L26" s="11"/>
      <c r="M26" s="2"/>
      <c r="P26" s="10"/>
      <c r="Q26" s="11"/>
      <c r="R26" s="2"/>
      <c r="U26" s="10"/>
      <c r="V26" s="2"/>
      <c r="W26" s="2"/>
      <c r="AA26" s="2"/>
    </row>
    <row r="27" spans="2:27" x14ac:dyDescent="0.25">
      <c r="K27" s="10"/>
      <c r="L27" s="11"/>
      <c r="M27" s="2"/>
      <c r="P27" s="10"/>
      <c r="Q27" s="11"/>
      <c r="R27" s="2"/>
      <c r="U27" s="10"/>
      <c r="V27" s="2"/>
      <c r="W27" s="2"/>
      <c r="AA27" s="2"/>
    </row>
    <row r="28" spans="2:27" x14ac:dyDescent="0.25">
      <c r="K28" s="10"/>
      <c r="L28" s="11"/>
      <c r="M28" s="2"/>
      <c r="P28" s="10"/>
      <c r="Q28" s="11"/>
      <c r="R28" s="2"/>
      <c r="U28" s="10"/>
      <c r="V28" s="2"/>
      <c r="W28" s="2"/>
      <c r="AA28" s="2"/>
    </row>
  </sheetData>
  <sheetProtection password="FD94" sheet="1" objects="1" scenarios="1"/>
  <mergeCells count="11">
    <mergeCell ref="C1:G1"/>
    <mergeCell ref="C8:D8"/>
    <mergeCell ref="S6:V6"/>
    <mergeCell ref="W1:AA1"/>
    <mergeCell ref="X6:AA6"/>
    <mergeCell ref="D6:G6"/>
    <mergeCell ref="H1:L1"/>
    <mergeCell ref="I6:L6"/>
    <mergeCell ref="M1:Q1"/>
    <mergeCell ref="N6:Q6"/>
    <mergeCell ref="R1:V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RESUMEN COSTES</vt:lpstr>
      <vt:lpstr>básico</vt:lpstr>
      <vt:lpstr>Premium </vt:lpstr>
      <vt:lpstr>textil</vt:lpstr>
    </vt:vector>
  </TitlesOfParts>
  <Company>IFEMA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Anais Escudero</cp:lastModifiedBy>
  <cp:lastPrinted>2020-03-10T11:32:06Z</cp:lastPrinted>
  <dcterms:created xsi:type="dcterms:W3CDTF">2019-02-07T11:37:24Z</dcterms:created>
  <dcterms:modified xsi:type="dcterms:W3CDTF">2020-06-12T09:28:56Z</dcterms:modified>
</cp:coreProperties>
</file>