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440" yWindow="225" windowWidth="20730" windowHeight="11760"/>
  </bookViews>
  <sheets>
    <sheet name="Presupuesto" sheetId="1" r:id="rId1"/>
    <sheet name="Resumen" sheetId="2" r:id="rId2"/>
  </sheets>
  <definedNames>
    <definedName name="_xlnm._FilterDatabase" localSheetId="0" hidden="1">Presupuesto!$D$1:$D$635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624" i="1" l="1"/>
  <c r="M284" i="1" l="1"/>
  <c r="M282" i="1"/>
  <c r="M9" i="1" l="1"/>
  <c r="J22" i="1" l="1"/>
  <c r="K23" i="1" s="1"/>
  <c r="M23" i="1" s="1"/>
  <c r="K294" i="1" l="1"/>
  <c r="M294" i="1" s="1"/>
  <c r="K187" i="1" l="1"/>
  <c r="M187" i="1" s="1"/>
  <c r="J36" i="1" l="1"/>
  <c r="J37" i="1" l="1"/>
  <c r="K624" i="1" l="1"/>
  <c r="K620" i="1"/>
  <c r="M620" i="1" s="1"/>
  <c r="K616" i="1"/>
  <c r="M616" i="1" s="1"/>
  <c r="M625" i="1" l="1"/>
  <c r="D21" i="2" s="1"/>
  <c r="J332" i="1" l="1"/>
  <c r="K333" i="1" s="1"/>
  <c r="M333" i="1" s="1"/>
  <c r="J337" i="1"/>
  <c r="J307" i="1"/>
  <c r="K308" i="1" s="1"/>
  <c r="M308" i="1" s="1"/>
  <c r="K183" i="1" l="1"/>
  <c r="M183" i="1" s="1"/>
  <c r="J176" i="1"/>
  <c r="K177" i="1" s="1"/>
  <c r="M177" i="1" s="1"/>
  <c r="J81" i="1"/>
  <c r="J12" i="1" l="1"/>
  <c r="J607" i="1" l="1"/>
  <c r="K608" i="1" s="1"/>
  <c r="M608" i="1" s="1"/>
  <c r="J602" i="1"/>
  <c r="K603" i="1" s="1"/>
  <c r="M603" i="1" s="1"/>
  <c r="J597" i="1"/>
  <c r="J596" i="1"/>
  <c r="J595" i="1"/>
  <c r="J587" i="1"/>
  <c r="J586" i="1"/>
  <c r="J581" i="1"/>
  <c r="K582" i="1" s="1"/>
  <c r="M582" i="1" s="1"/>
  <c r="J576" i="1"/>
  <c r="K577" i="1" s="1"/>
  <c r="M577" i="1" s="1"/>
  <c r="J571" i="1"/>
  <c r="K572" i="1" s="1"/>
  <c r="M572" i="1" s="1"/>
  <c r="J566" i="1"/>
  <c r="J565" i="1"/>
  <c r="J564" i="1"/>
  <c r="J559" i="1"/>
  <c r="K560" i="1" s="1"/>
  <c r="M560" i="1" s="1"/>
  <c r="J554" i="1"/>
  <c r="J553" i="1"/>
  <c r="J548" i="1"/>
  <c r="K549" i="1" s="1"/>
  <c r="M549" i="1" s="1"/>
  <c r="J543" i="1"/>
  <c r="J542" i="1"/>
  <c r="J537" i="1"/>
  <c r="K538" i="1" s="1"/>
  <c r="M538" i="1" s="1"/>
  <c r="J529" i="1"/>
  <c r="J528" i="1"/>
  <c r="J527" i="1"/>
  <c r="J526" i="1"/>
  <c r="J525" i="1"/>
  <c r="J524" i="1"/>
  <c r="J523" i="1"/>
  <c r="J522" i="1"/>
  <c r="J521" i="1"/>
  <c r="J520" i="1"/>
  <c r="J519" i="1"/>
  <c r="J514" i="1"/>
  <c r="J513" i="1"/>
  <c r="J512" i="1"/>
  <c r="J511" i="1"/>
  <c r="J510" i="1"/>
  <c r="J509" i="1"/>
  <c r="J508" i="1"/>
  <c r="J507" i="1"/>
  <c r="J498" i="1"/>
  <c r="K499" i="1" s="1"/>
  <c r="M499" i="1" s="1"/>
  <c r="J493" i="1"/>
  <c r="K494" i="1" s="1"/>
  <c r="M494" i="1" s="1"/>
  <c r="J488" i="1"/>
  <c r="K489" i="1" s="1"/>
  <c r="M489" i="1" s="1"/>
  <c r="J480" i="1"/>
  <c r="K481" i="1" s="1"/>
  <c r="M481" i="1" s="1"/>
  <c r="J475" i="1"/>
  <c r="J474" i="1"/>
  <c r="J469" i="1"/>
  <c r="K470" i="1" s="1"/>
  <c r="M470" i="1" s="1"/>
  <c r="J464" i="1"/>
  <c r="K465" i="1" s="1"/>
  <c r="M465" i="1" s="1"/>
  <c r="J459" i="1"/>
  <c r="J458" i="1"/>
  <c r="J450" i="1"/>
  <c r="K451" i="1" s="1"/>
  <c r="M451" i="1" s="1"/>
  <c r="J445" i="1"/>
  <c r="K446" i="1" s="1"/>
  <c r="M446" i="1" s="1"/>
  <c r="J440" i="1"/>
  <c r="K441" i="1" s="1"/>
  <c r="M441" i="1" s="1"/>
  <c r="J435" i="1"/>
  <c r="K436" i="1" s="1"/>
  <c r="M436" i="1" s="1"/>
  <c r="J430" i="1"/>
  <c r="J429" i="1"/>
  <c r="J428" i="1"/>
  <c r="J423" i="1"/>
  <c r="J422" i="1"/>
  <c r="J417" i="1"/>
  <c r="J416" i="1"/>
  <c r="J415" i="1"/>
  <c r="J414" i="1"/>
  <c r="J409" i="1"/>
  <c r="J408" i="1"/>
  <c r="J403" i="1"/>
  <c r="J402" i="1"/>
  <c r="J397" i="1"/>
  <c r="J396" i="1"/>
  <c r="J395" i="1"/>
  <c r="J387" i="1"/>
  <c r="K388" i="1" s="1"/>
  <c r="M388" i="1" s="1"/>
  <c r="J382" i="1"/>
  <c r="K383" i="1" s="1"/>
  <c r="M383" i="1" s="1"/>
  <c r="J377" i="1"/>
  <c r="K378" i="1" s="1"/>
  <c r="M378" i="1" s="1"/>
  <c r="J372" i="1"/>
  <c r="J371" i="1"/>
  <c r="J370" i="1"/>
  <c r="J365" i="1"/>
  <c r="J364" i="1"/>
  <c r="J363" i="1"/>
  <c r="J354" i="1"/>
  <c r="J350" i="1"/>
  <c r="J349" i="1"/>
  <c r="J344" i="1"/>
  <c r="K345" i="1" s="1"/>
  <c r="M345" i="1" s="1"/>
  <c r="J339" i="1"/>
  <c r="J338" i="1"/>
  <c r="J325" i="1"/>
  <c r="J324" i="1"/>
  <c r="J323" i="1"/>
  <c r="J318" i="1"/>
  <c r="J317" i="1"/>
  <c r="J316" i="1"/>
  <c r="J311" i="1"/>
  <c r="K312" i="1" s="1"/>
  <c r="M312" i="1" s="1"/>
  <c r="J303" i="1"/>
  <c r="K304" i="1" s="1"/>
  <c r="M304" i="1" s="1"/>
  <c r="J298" i="1"/>
  <c r="K299" i="1" s="1"/>
  <c r="M299" i="1" s="1"/>
  <c r="L286" i="1"/>
  <c r="M286" i="1" s="1"/>
  <c r="J275" i="1"/>
  <c r="K276" i="1" s="1"/>
  <c r="M276" i="1" s="1"/>
  <c r="J270" i="1"/>
  <c r="K271" i="1" s="1"/>
  <c r="M271" i="1" s="1"/>
  <c r="J265" i="1"/>
  <c r="J264" i="1"/>
  <c r="J263" i="1"/>
  <c r="J262" i="1"/>
  <c r="J257" i="1"/>
  <c r="K258" i="1" s="1"/>
  <c r="M258" i="1" s="1"/>
  <c r="J252" i="1"/>
  <c r="K253" i="1" s="1"/>
  <c r="M253" i="1" s="1"/>
  <c r="J247" i="1"/>
  <c r="J246" i="1"/>
  <c r="J241" i="1"/>
  <c r="J240" i="1"/>
  <c r="J239" i="1"/>
  <c r="J238" i="1"/>
  <c r="J230" i="1"/>
  <c r="J229" i="1"/>
  <c r="J228" i="1"/>
  <c r="J227" i="1"/>
  <c r="J222" i="1"/>
  <c r="J221" i="1"/>
  <c r="J216" i="1"/>
  <c r="J215" i="1"/>
  <c r="J214" i="1"/>
  <c r="J209" i="1"/>
  <c r="J208" i="1"/>
  <c r="J207" i="1"/>
  <c r="J206" i="1"/>
  <c r="J198" i="1"/>
  <c r="K199" i="1" s="1"/>
  <c r="M199" i="1" s="1"/>
  <c r="J193" i="1"/>
  <c r="K194" i="1" s="1"/>
  <c r="M194" i="1" s="1"/>
  <c r="J170" i="1"/>
  <c r="K171" i="1" s="1"/>
  <c r="M171" i="1" s="1"/>
  <c r="J165" i="1"/>
  <c r="J163" i="1"/>
  <c r="J162" i="1"/>
  <c r="J161" i="1"/>
  <c r="J160" i="1"/>
  <c r="J158" i="1"/>
  <c r="J157" i="1"/>
  <c r="J156" i="1"/>
  <c r="J155" i="1"/>
  <c r="J153" i="1"/>
  <c r="J152" i="1"/>
  <c r="J151" i="1"/>
  <c r="J150" i="1"/>
  <c r="J144" i="1"/>
  <c r="K145" i="1" s="1"/>
  <c r="M145" i="1" s="1"/>
  <c r="J139" i="1"/>
  <c r="K140" i="1" s="1"/>
  <c r="M140" i="1" s="1"/>
  <c r="J134" i="1"/>
  <c r="K135" i="1" s="1"/>
  <c r="M135" i="1" s="1"/>
  <c r="J129" i="1"/>
  <c r="J128" i="1"/>
  <c r="J122" i="1"/>
  <c r="K123" i="1" s="1"/>
  <c r="M123" i="1" s="1"/>
  <c r="J116" i="1"/>
  <c r="J115" i="1"/>
  <c r="J109" i="1"/>
  <c r="J108" i="1"/>
  <c r="J107" i="1"/>
  <c r="J106" i="1"/>
  <c r="J100" i="1"/>
  <c r="J99" i="1"/>
  <c r="J93" i="1"/>
  <c r="J92" i="1"/>
  <c r="J87" i="1"/>
  <c r="J86" i="1"/>
  <c r="J80" i="1"/>
  <c r="J79" i="1"/>
  <c r="J78" i="1"/>
  <c r="J77" i="1"/>
  <c r="J76" i="1"/>
  <c r="J75" i="1"/>
  <c r="J74" i="1"/>
  <c r="J68" i="1"/>
  <c r="J67" i="1"/>
  <c r="J66" i="1"/>
  <c r="J61" i="1"/>
  <c r="J60" i="1"/>
  <c r="J59" i="1"/>
  <c r="J58" i="1"/>
  <c r="J57" i="1"/>
  <c r="J56" i="1"/>
  <c r="J55" i="1"/>
  <c r="J54" i="1"/>
  <c r="J52" i="1"/>
  <c r="J51" i="1"/>
  <c r="J45" i="1"/>
  <c r="J44" i="1"/>
  <c r="J43" i="1"/>
  <c r="J42" i="1"/>
  <c r="J35" i="1"/>
  <c r="K38" i="1" s="1"/>
  <c r="M38" i="1" s="1"/>
  <c r="J27" i="1"/>
  <c r="K28" i="1" s="1"/>
  <c r="M28" i="1" s="1"/>
  <c r="J17" i="1"/>
  <c r="K18" i="1" s="1"/>
  <c r="M18" i="1" s="1"/>
  <c r="K13" i="1"/>
  <c r="M13" i="1" s="1"/>
  <c r="L30" i="1" l="1"/>
  <c r="M30" i="1" s="1"/>
  <c r="L501" i="1"/>
  <c r="M501" i="1" s="1"/>
  <c r="K46" i="1"/>
  <c r="M46" i="1" s="1"/>
  <c r="K351" i="1"/>
  <c r="M351" i="1" s="1"/>
  <c r="K355" i="1"/>
  <c r="M355" i="1" s="1"/>
  <c r="K94" i="1"/>
  <c r="M94" i="1" s="1"/>
  <c r="K340" i="1"/>
  <c r="M340" i="1" s="1"/>
  <c r="K544" i="1"/>
  <c r="M544" i="1" s="1"/>
  <c r="K110" i="1"/>
  <c r="M110" i="1" s="1"/>
  <c r="K460" i="1"/>
  <c r="M460" i="1" s="1"/>
  <c r="K62" i="1"/>
  <c r="M62" i="1" s="1"/>
  <c r="K88" i="1"/>
  <c r="M88" i="1" s="1"/>
  <c r="K431" i="1"/>
  <c r="M431" i="1" s="1"/>
  <c r="K476" i="1"/>
  <c r="M476" i="1" s="1"/>
  <c r="K117" i="1"/>
  <c r="M117" i="1" s="1"/>
  <c r="K418" i="1"/>
  <c r="M418" i="1" s="1"/>
  <c r="K266" i="1"/>
  <c r="M266" i="1" s="1"/>
  <c r="D10" i="2"/>
  <c r="K326" i="1"/>
  <c r="M326" i="1" s="1"/>
  <c r="K404" i="1"/>
  <c r="M404" i="1" s="1"/>
  <c r="K424" i="1"/>
  <c r="M424" i="1" s="1"/>
  <c r="K555" i="1"/>
  <c r="M555" i="1" s="1"/>
  <c r="K588" i="1"/>
  <c r="M588" i="1" s="1"/>
  <c r="K166" i="1"/>
  <c r="M166" i="1" s="1"/>
  <c r="K82" i="1"/>
  <c r="M82" i="1" s="1"/>
  <c r="K101" i="1"/>
  <c r="M101" i="1" s="1"/>
  <c r="K210" i="1"/>
  <c r="M210" i="1" s="1"/>
  <c r="K217" i="1"/>
  <c r="M217" i="1" s="1"/>
  <c r="K223" i="1"/>
  <c r="M223" i="1" s="1"/>
  <c r="K231" i="1"/>
  <c r="M231" i="1" s="1"/>
  <c r="K366" i="1"/>
  <c r="M366" i="1" s="1"/>
  <c r="K373" i="1"/>
  <c r="M373" i="1" s="1"/>
  <c r="K410" i="1"/>
  <c r="M410" i="1" s="1"/>
  <c r="K515" i="1"/>
  <c r="M515" i="1" s="1"/>
  <c r="K530" i="1"/>
  <c r="M530" i="1" s="1"/>
  <c r="K69" i="1"/>
  <c r="M69" i="1" s="1"/>
  <c r="K242" i="1"/>
  <c r="M242" i="1" s="1"/>
  <c r="K567" i="1"/>
  <c r="M567" i="1" s="1"/>
  <c r="K598" i="1"/>
  <c r="M598" i="1" s="1"/>
  <c r="K248" i="1"/>
  <c r="M248" i="1" s="1"/>
  <c r="K319" i="1"/>
  <c r="M319" i="1" s="1"/>
  <c r="K130" i="1"/>
  <c r="M130" i="1" s="1"/>
  <c r="K398" i="1"/>
  <c r="M398" i="1" s="1"/>
  <c r="L590" i="1" l="1"/>
  <c r="M590" i="1" s="1"/>
  <c r="L188" i="1"/>
  <c r="M188" i="1" s="1"/>
  <c r="L356" i="1"/>
  <c r="M356" i="1" s="1"/>
  <c r="L233" i="1"/>
  <c r="M233" i="1" s="1"/>
  <c r="L532" i="1"/>
  <c r="M532" i="1" s="1"/>
  <c r="L278" i="1"/>
  <c r="M278" i="1" s="1"/>
  <c r="L201" i="1"/>
  <c r="M201" i="1" s="1"/>
  <c r="L483" i="1"/>
  <c r="M483" i="1" s="1"/>
  <c r="L610" i="1"/>
  <c r="M610" i="1" s="1"/>
  <c r="L390" i="1"/>
  <c r="M390" i="1" s="1"/>
  <c r="D19" i="2" l="1"/>
  <c r="D18" i="2"/>
  <c r="D5" i="2"/>
  <c r="L453" i="1"/>
  <c r="D4" i="2"/>
  <c r="D16" i="2"/>
  <c r="D17" i="2"/>
  <c r="D8" i="2"/>
  <c r="D7" i="2"/>
  <c r="D6" i="2"/>
  <c r="D20" i="2" l="1"/>
  <c r="L358" i="1"/>
  <c r="M358" i="1" s="1"/>
  <c r="D11" i="2"/>
  <c r="D12" i="2" s="1"/>
  <c r="D14" i="2"/>
  <c r="M453" i="1"/>
  <c r="D15" i="2" s="1"/>
  <c r="D23" i="2" l="1"/>
  <c r="D9" i="2"/>
  <c r="M626" i="1"/>
  <c r="M627" i="1" l="1"/>
  <c r="M628" i="1"/>
  <c r="C25" i="2"/>
  <c r="C26" i="2"/>
  <c r="M629" i="1" l="1"/>
  <c r="D27" i="2"/>
  <c r="M634" i="1" l="1"/>
  <c r="D22" i="2"/>
  <c r="D29" i="2" l="1"/>
  <c r="D31" i="2" s="1"/>
</calcChain>
</file>

<file path=xl/sharedStrings.xml><?xml version="1.0" encoding="utf-8"?>
<sst xmlns="http://schemas.openxmlformats.org/spreadsheetml/2006/main" count="930" uniqueCount="538">
  <si>
    <t>ASEOS PALACIO IFEMA.</t>
  </si>
  <si>
    <t>Presupuesto</t>
  </si>
  <si>
    <t>Código</t>
  </si>
  <si>
    <t>Resumen</t>
  </si>
  <si>
    <t>ImpPres</t>
  </si>
  <si>
    <t>Nat</t>
  </si>
  <si>
    <t>Ud</t>
  </si>
  <si>
    <t>CanPres</t>
  </si>
  <si>
    <t>PrPres</t>
  </si>
  <si>
    <t>Comentario</t>
  </si>
  <si>
    <t>N</t>
  </si>
  <si>
    <t>Longitud</t>
  </si>
  <si>
    <t>Anchura</t>
  </si>
  <si>
    <t>Altura</t>
  </si>
  <si>
    <t>Parcial</t>
  </si>
  <si>
    <t xml:space="preserve">01_DEM       </t>
  </si>
  <si>
    <t>DEMOLICIONES</t>
  </si>
  <si>
    <t>Capítulo</t>
  </si>
  <si>
    <t/>
  </si>
  <si>
    <t xml:space="preserve">R03DRT041    </t>
  </si>
  <si>
    <t>DESMONTAJE FALSO TECHO DESMONTABLE CON RECUPERACIÓN</t>
  </si>
  <si>
    <t>Partida</t>
  </si>
  <si>
    <t>m2</t>
  </si>
  <si>
    <t xml:space="preserve">Desmontaje de falsos techos desmontables de paneles de escayola, fibra, madera, chapa o material similar; realizado por medios manuales, con recuperación y aprovechamiento máximo del material desmontado, apilado y traslado a almacén de IFEMA, incluso limpieza y retirada de escombros a pie de carga, sin transporte al vertedero. No se incluyen medidas de seguridad ni medios de elevación.
</t>
  </si>
  <si>
    <t>huella de aseos</t>
  </si>
  <si>
    <t>R03DRT041</t>
  </si>
  <si>
    <t xml:space="preserve">E01DPP021    </t>
  </si>
  <si>
    <t>DEMOLICIÓN SOLADO BALDOSAS A MANO</t>
  </si>
  <si>
    <t xml:space="preserve">Demolición de pavimentos de baldosas hidráulicas, de terrazo, cerámicas o de gres, por medios manuales y mecánicos, incluso corte preciso con radial en encuentro con pavimento a mantener, limpieza y retirada de escombros a pie de carga, sin transporte a vertedero o planta de reciclaje y con parte proporcional de medios auxiliares, sin medidas de protección colectivas. Medición de superficie realmente ejecutada.
</t>
  </si>
  <si>
    <t>E01DPP021</t>
  </si>
  <si>
    <t xml:space="preserve">E01DPW051    </t>
  </si>
  <si>
    <t>DEMOLICIÓN RECRECIDO MORTERO &lt;10 cm C/MARTILLO ELÉCTRICO</t>
  </si>
  <si>
    <t>Demolición de recrecido de mortero de hasta 10 cm de espesor, con martillo eléctrico, incluso limpieza y retirada de escombros a pie de carga, sin transporte a vertedero o planta de reciclaje y con parte proporcional de medios auxiliares, sin medidas de protección colectivas. Medición de superficie realmente ejecutada.</t>
  </si>
  <si>
    <t>E01DPW051</t>
  </si>
  <si>
    <t>01_DEM</t>
  </si>
  <si>
    <t xml:space="preserve">02_ALB       </t>
  </si>
  <si>
    <t xml:space="preserve">E05AAT201    </t>
  </si>
  <si>
    <t>m</t>
  </si>
  <si>
    <t>verticales en arranques</t>
  </si>
  <si>
    <t>E05AAT201</t>
  </si>
  <si>
    <t xml:space="preserve">E05AAT211    </t>
  </si>
  <si>
    <t>DURMIENTE/ZUNCHO PERFIL UPN 200</t>
  </si>
  <si>
    <t>durmiente</t>
  </si>
  <si>
    <t>zuncho coronación</t>
  </si>
  <si>
    <t>E05AAT211</t>
  </si>
  <si>
    <t xml:space="preserve">E05AAT221    </t>
  </si>
  <si>
    <t>TUBO CUADRADO ABIERTO 15x40x40x1,5 mm</t>
  </si>
  <si>
    <t xml:space="preserve">Suministro y colocación de estructura espacial metálica realizada con perfiles estándares de chapa perfilada de tubo cuadrado abierto 15x40x40x1,5 mm, mediante uniones soldadas;  i/p.p. de soldaduras, cortes, piezas especiales, despuntes y dos manos de imprimación con pintura de minio de plomo, montado y colocado, según CTE-DB-SE-A y EAE. Acero con marcado CE y DdP (Declaración de prestaciones) según Reglamento (UE) 305/2011.
</t>
  </si>
  <si>
    <t>para trasdosar</t>
  </si>
  <si>
    <t>verticales</t>
  </si>
  <si>
    <t>horizontales</t>
  </si>
  <si>
    <t>suelo</t>
  </si>
  <si>
    <t>techo</t>
  </si>
  <si>
    <t>sobre puertas</t>
  </si>
  <si>
    <t>sobre cabinas</t>
  </si>
  <si>
    <t>E05AAT221</t>
  </si>
  <si>
    <t xml:space="preserve">E05AAT222    </t>
  </si>
  <si>
    <t>TUBO RECTANGULAR ABIERTO 8x20x40x1,5 mm</t>
  </si>
  <si>
    <t xml:space="preserve">Suministro y colocación de estructura espacial metálica realizada con perfiles estándares de chapa perfilada de tubo rectangular abierto 8x20x40x1,5 mm, mediante uniones soldadas;  i/p.p. de soldaduras, cortes, piezas especiales, despuntes y dos manos de imprimación con pintura de minio de plomo, montado y colocado, según CTE-DB-SE-A y EAE. Acero con marcado CE y DdP (Declaración de prestaciones) según Reglamento (UE) 305/2011.
</t>
  </si>
  <si>
    <t>para encimera</t>
  </si>
  <si>
    <t>E05AAT222</t>
  </si>
  <si>
    <t xml:space="preserve">E07YAW201    </t>
  </si>
  <si>
    <t>TRASDOSADO DIRECTO PYL PLACA HIDRÓF. (15H1+15A)</t>
  </si>
  <si>
    <t>interior aseos</t>
  </si>
  <si>
    <t>módulo izda</t>
  </si>
  <si>
    <t>mod.dcha</t>
  </si>
  <si>
    <t>ext.sobre puertas</t>
  </si>
  <si>
    <t>E07YAW201</t>
  </si>
  <si>
    <t xml:space="preserve">E07YAS070    </t>
  </si>
  <si>
    <t>TRASDOSADOS AUTOPORTANTE PYL PLACA ESTÁNDAR (2x15A)+70 c/400 mm</t>
  </si>
  <si>
    <t>E07YAS070</t>
  </si>
  <si>
    <t xml:space="preserve">E07YAS120    </t>
  </si>
  <si>
    <t>TRASDOSADOS AUTOPORTANTE PYL PLACA HIDRÓF. (15H1+15A)+70 c/400 m</t>
  </si>
  <si>
    <t>interior trasera módulo izda</t>
  </si>
  <si>
    <t>interior trasera módulo dcha</t>
  </si>
  <si>
    <t>E07YAS120</t>
  </si>
  <si>
    <t xml:space="preserve">E07YMC090    </t>
  </si>
  <si>
    <t>TABIQUE PYL PLACA DOBLE HIDRÓF. (13H1+13A)+48+(13A+13H1) c/400 m</t>
  </si>
  <si>
    <t>espesor total 100 mm</t>
  </si>
  <si>
    <t>módulo dcha</t>
  </si>
  <si>
    <t>E07YMC090</t>
  </si>
  <si>
    <t xml:space="preserve">E07YMC050    </t>
  </si>
  <si>
    <t>TABIQUE PYL PLACA DOBLE HIDRÓF. 1 CARA (13H1+13A)+48+(2x13A) c/4</t>
  </si>
  <si>
    <t>E07YMC050</t>
  </si>
  <si>
    <t xml:space="preserve">E07YSS080    </t>
  </si>
  <si>
    <t>TABIQUE PYL PLACA SENCILLA HIDRÓFUGA 15H1+70+15H1 c/400 mm AISLA</t>
  </si>
  <si>
    <t>división cabinas</t>
  </si>
  <si>
    <t>E07YSS080</t>
  </si>
  <si>
    <t xml:space="preserve">E07YMN100    </t>
  </si>
  <si>
    <t>TABIQUE PYL PLACA DOBLE HIDRÓF. 1 CARA (15H1+15A)+90+(2x15A) c/4</t>
  </si>
  <si>
    <t>espesor total 150 mm</t>
  </si>
  <si>
    <t>frente aseo adap</t>
  </si>
  <si>
    <t>E07YMN100</t>
  </si>
  <si>
    <t xml:space="preserve">E07YMN140    </t>
  </si>
  <si>
    <t>TABIQUE PYL PLACA DOBLE HIDRÓF. (15H1+15A)+90+(15A+15H1) c/400 m</t>
  </si>
  <si>
    <t>E07YMN140</t>
  </si>
  <si>
    <t xml:space="preserve">E08CYH010    </t>
  </si>
  <si>
    <t>FALSO TECHO CONTINUO PYL PLACA HIDRÓFUGA 13 mm</t>
  </si>
  <si>
    <t>E08CYH010</t>
  </si>
  <si>
    <t xml:space="preserve">E08TT020     </t>
  </si>
  <si>
    <t>TRAMPILLA REGISTRO FALSO TECHO 300x300 mm</t>
  </si>
  <si>
    <t>u</t>
  </si>
  <si>
    <t>Trampilla de registro para falso techo de medidas aprox. 300x300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</si>
  <si>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detectores</t>
  </si>
  <si>
    <t>E08TT020</t>
  </si>
  <si>
    <t xml:space="preserve">E08TT050     </t>
  </si>
  <si>
    <t>TRAMPILLA REGISTRO FALSO TECHO 600x600 mm</t>
  </si>
  <si>
    <t>Trampilla de registro para falso techo de medidas aprox. 600x600 mm, con acabado con placa de yeso laminado de 12,5 mm de espesor; colocada sobre una estructura oculta de acero galvanizado, formada por perfiles T/C de 47 mm cada 40 cm y perfilería. Totalmente instalada; i/p.p. de replanteo, accesorios de fijación, nivelación, tratamiento de juntas y medios auxiliares. Conforme a normas ATEDY y NTE-RTC. Materiales con marcado CE y DdP (Declaración de prestaciones) según Reglamento (UE) 305/2011.</t>
  </si>
  <si>
    <t>E08TT050</t>
  </si>
  <si>
    <t xml:space="preserve">E08WH010     </t>
  </si>
  <si>
    <t>APERTURA HUECO FALSO TECHO D&lt;250 mm</t>
  </si>
  <si>
    <t>Apertura de hueco de en placa de falso techo (escayola, yeso laminado o similar), realizado por medios manuales y mecánicos mediante taladro eléctrico con broca de corona, de igual o inferior a 250 mm de diámetro. Totalmente terminado; i/p.p. de replanteo y medios auxiliares.</t>
  </si>
  <si>
    <t>aseo femenino</t>
  </si>
  <si>
    <t>focos</t>
  </si>
  <si>
    <t>emergencia</t>
  </si>
  <si>
    <t>megafonia</t>
  </si>
  <si>
    <t>ventilación</t>
  </si>
  <si>
    <t>aseo masculino</t>
  </si>
  <si>
    <t>aseo adaptado</t>
  </si>
  <si>
    <t>megafonía</t>
  </si>
  <si>
    <t>vestíbulo</t>
  </si>
  <si>
    <t>E08WH010</t>
  </si>
  <si>
    <t xml:space="preserve">E07WA221     </t>
  </si>
  <si>
    <t>AYUDAS ALBAÑILERÍA INSTALACIONES ASEOS PÚBLICOS</t>
  </si>
  <si>
    <t>E07WA221</t>
  </si>
  <si>
    <t>02_ALB</t>
  </si>
  <si>
    <t xml:space="preserve">03_PAV       </t>
  </si>
  <si>
    <t>PAVIMENTOS</t>
  </si>
  <si>
    <t xml:space="preserve">E11D120      </t>
  </si>
  <si>
    <t>RECRECIDO 7 cm MORTERO IN SITU CT-C5 V/BOMBA</t>
  </si>
  <si>
    <t>E11D120</t>
  </si>
  <si>
    <t xml:space="preserve">E11EN032     </t>
  </si>
  <si>
    <t>E11EN032</t>
  </si>
  <si>
    <t>03_PAV</t>
  </si>
  <si>
    <t xml:space="preserve">04_ALI       </t>
  </si>
  <si>
    <t>ALICATADOS</t>
  </si>
  <si>
    <t xml:space="preserve">E12AP412     </t>
  </si>
  <si>
    <t>E12AP412</t>
  </si>
  <si>
    <t xml:space="preserve">E12AP414     </t>
  </si>
  <si>
    <t>bajo encimeras</t>
  </si>
  <si>
    <t>E12AP414</t>
  </si>
  <si>
    <t xml:space="preserve">E03PEM103    </t>
  </si>
  <si>
    <t>E03PEM103</t>
  </si>
  <si>
    <t xml:space="preserve">E16JA101     </t>
  </si>
  <si>
    <t>REVESTIMIENTO ESPEJO PLATEADO 5 mm</t>
  </si>
  <si>
    <t>canales led</t>
  </si>
  <si>
    <t>E16JA101</t>
  </si>
  <si>
    <t>04_ALI</t>
  </si>
  <si>
    <t xml:space="preserve">05_CARP      </t>
  </si>
  <si>
    <t>CARPINTERÍA Y VIDRIO</t>
  </si>
  <si>
    <t xml:space="preserve">E30IC111Gr   </t>
  </si>
  <si>
    <t>FRENTE CABINA SANITARIA TABLERO FIBRAS</t>
  </si>
  <si>
    <t>aseo femenino frente</t>
  </si>
  <si>
    <t>fijo sobre puertas</t>
  </si>
  <si>
    <t>aseo masculino frente</t>
  </si>
  <si>
    <t>E30IC111Gr</t>
  </si>
  <si>
    <t xml:space="preserve">E16CPT011    </t>
  </si>
  <si>
    <t>PUERTA LAMINAR 5+5.4 TEMPLADAS TRASLÚCIDA INCOLORA 210,0x90,0 cm</t>
  </si>
  <si>
    <t>p.acceso aseo fem.</t>
  </si>
  <si>
    <t>p.acceso aseo masc.</t>
  </si>
  <si>
    <t>E16CPT011</t>
  </si>
  <si>
    <t xml:space="preserve">E16NU030r    </t>
  </si>
  <si>
    <t>VIDRIO LAMINAR 5+5.4 TEMPLADAS TRASLÚCIDA INCOLORO</t>
  </si>
  <si>
    <t>sobre puertas de acceso</t>
  </si>
  <si>
    <t>E16NU030r</t>
  </si>
  <si>
    <t>p.acceso aseo adaptado</t>
  </si>
  <si>
    <t>E16CPT012</t>
  </si>
  <si>
    <t xml:space="preserve">E16NU051r    </t>
  </si>
  <si>
    <t>E16NU051r</t>
  </si>
  <si>
    <t xml:space="preserve">E16DAC011    </t>
  </si>
  <si>
    <t>VIDRIO SEGURIDAD STADIP 44.1 TRASLÚCIDO (NIVEL 2B2)</t>
  </si>
  <si>
    <t xml:space="preserve">Vidrio laminar SGG STADIP 44.1 formado por dos hojas en sustrato incoloro PLANICLEAR de 4 mm unidas mediante 1 PVB de Color traslúcido de 0,38 mm de espesor, fijado sobre carpintería y sellado en frío con silicona neutra, incluso cortes de vidrio y pulido de cantos vistos, según NTE-FVP-8. 
Nivel de seguridad de uso 2B2 segun norma UNE EN 12600.
</t>
  </si>
  <si>
    <t>división urinarios</t>
  </si>
  <si>
    <t>E16DAC011</t>
  </si>
  <si>
    <t xml:space="preserve">E16W101G     </t>
  </si>
  <si>
    <t>PINZA INOX. SEPARADORES URINARIOS</t>
  </si>
  <si>
    <t>Suministro e instalación de pinza en acero inoxidable para sujeción de vidrios stadip de separación de urinarios, mediante fijación a la pared de yeso laminado mediante tacos metálicos, i/ replanteo e instalación y p.p. de instalación de vidrios.</t>
  </si>
  <si>
    <t>E16W101G</t>
  </si>
  <si>
    <t>05_CARP</t>
  </si>
  <si>
    <t xml:space="preserve">06_ELE       </t>
  </si>
  <si>
    <t>ELECTRICIDAD</t>
  </si>
  <si>
    <t xml:space="preserve">EL01.1       </t>
  </si>
  <si>
    <t>CUADRO DE PROTECCIÓN</t>
  </si>
  <si>
    <t xml:space="preserve">EL01.1.1     </t>
  </si>
  <si>
    <t>CUADRO DE ASEOS</t>
  </si>
  <si>
    <t xml:space="preserve">EL01.1.2     </t>
  </si>
  <si>
    <t>ALIMENTACIÓN A CUADRO DE ASEOS</t>
  </si>
  <si>
    <t>EL01.1</t>
  </si>
  <si>
    <t xml:space="preserve">EL01.2       </t>
  </si>
  <si>
    <t>DISTRIBUCIÓN INTERIOR</t>
  </si>
  <si>
    <t xml:space="preserve">EL01.2.1     </t>
  </si>
  <si>
    <t>Aseos</t>
  </si>
  <si>
    <t>EL01.2.1</t>
  </si>
  <si>
    <t xml:space="preserve">EL01.2.2     </t>
  </si>
  <si>
    <t>LEDS</t>
  </si>
  <si>
    <t>EL01.2.2</t>
  </si>
  <si>
    <t xml:space="preserve">EL01.2.3     </t>
  </si>
  <si>
    <t>EL01.2.3</t>
  </si>
  <si>
    <t xml:space="preserve">EL01.2.4     </t>
  </si>
  <si>
    <t>EL01.2.4</t>
  </si>
  <si>
    <t xml:space="preserve">EL01.2.5     </t>
  </si>
  <si>
    <t>LUMINARIA PARED TIRA LED</t>
  </si>
  <si>
    <t>Aseos F</t>
  </si>
  <si>
    <t>Aseos M</t>
  </si>
  <si>
    <t>Aseos AD</t>
  </si>
  <si>
    <t>EL01.2.5</t>
  </si>
  <si>
    <t xml:space="preserve">EL01.2.6     </t>
  </si>
  <si>
    <t>DOWNLIGHT</t>
  </si>
  <si>
    <t>Aseos AD. hall</t>
  </si>
  <si>
    <t>EL01.2.6</t>
  </si>
  <si>
    <t xml:space="preserve">EL01.2.10    </t>
  </si>
  <si>
    <t>TOMA CORRIENTE GRIFOS</t>
  </si>
  <si>
    <t>Grifos</t>
  </si>
  <si>
    <t>EL01.2.10</t>
  </si>
  <si>
    <t xml:space="preserve">EL01.2.11    </t>
  </si>
  <si>
    <t>PMR</t>
  </si>
  <si>
    <t>EL01.2.11</t>
  </si>
  <si>
    <t xml:space="preserve">E19M201      </t>
  </si>
  <si>
    <t>SISTEMA DE ALARMA ZONAS ADAPTADAS</t>
  </si>
  <si>
    <t>E19M201</t>
  </si>
  <si>
    <t xml:space="preserve">E18IDE803    </t>
  </si>
  <si>
    <t>SIST.ILUM.LED 4000ºK POR CANTO VIDRIO</t>
  </si>
  <si>
    <t>en cámara vidrio</t>
  </si>
  <si>
    <t>E18IDE803</t>
  </si>
  <si>
    <t>EL01.2</t>
  </si>
  <si>
    <t>06_ELE</t>
  </si>
  <si>
    <t xml:space="preserve">07_FON       </t>
  </si>
  <si>
    <t>FONTANERÍA</t>
  </si>
  <si>
    <t xml:space="preserve">E20XAU021r   </t>
  </si>
  <si>
    <t>INSTALACIÓN AF Y DESAGÜE LAVABO</t>
  </si>
  <si>
    <t xml:space="preserve">Instalación de punto de consumo de agua fría, para lavabo, realizado con tubería multicapa PERT-Al-PERT rígida, de 20x2 mm, conectada a la red particular con sistema de derivaciones por tes, conforme UNE-EN ISO 21003. Tuberías protegidas en paramentos empotrados con tubo corrugado de protección, según RITE. Conexión de desagüe realizada con tubería de PVC, serie B, hasta conexión con red particular de saneamiento,conforme UNE-EN 1453. Totalmente montado, conexionado y probado; p.p. de derivación particular, p.p. de bote sifónico, p.p. de piezas especiales (codos, manguitos, etc...) de las tuberías y p.p de medios auxiliares. Sin incluir sanitarios, ni griferías. Conforme a CTE DB HS-4 y DB HS-5.
</t>
  </si>
  <si>
    <t>E20XAU021r</t>
  </si>
  <si>
    <t xml:space="preserve">E20XAU040    </t>
  </si>
  <si>
    <t>INSTALACIÓN AF Y DESAGÜE INODORO</t>
  </si>
  <si>
    <t>E20XAU040</t>
  </si>
  <si>
    <t xml:space="preserve">E20XAU060    </t>
  </si>
  <si>
    <t>E20XAU060</t>
  </si>
  <si>
    <t xml:space="preserve">FON_102      </t>
  </si>
  <si>
    <t>INSTALACIÓN PERT-AL-PERT ASEO</t>
  </si>
  <si>
    <t>FON_102</t>
  </si>
  <si>
    <t xml:space="preserve">FON_103      </t>
  </si>
  <si>
    <t>CONEXIÓN A RED EXISTENTE</t>
  </si>
  <si>
    <t xml:space="preserve">Conexión de nueva red de fontanería a red existente por el piso inferior.
</t>
  </si>
  <si>
    <t>FON_103</t>
  </si>
  <si>
    <t>07_FON</t>
  </si>
  <si>
    <t xml:space="preserve">08_SAN       </t>
  </si>
  <si>
    <t>SANEAMIENTO</t>
  </si>
  <si>
    <t xml:space="preserve">E03EUA011    </t>
  </si>
  <si>
    <t>SUMIDERO SIFÓNICO ACERO INOXIDABLE 10x10 cm</t>
  </si>
  <si>
    <t xml:space="preserve">Sumidero sifónico de acero inoxidable AISI-304 de 3 mm de espesor, salida vertical u horizontal, para recogida de aguas pluviales o de locales húmedos, de 10x10 cm, instalado y con p.p. de red de evacuación en tubería de PVC de 40 mm y conexionado a la red general de desagüe, incluso con p.p. de pequeño material de agarre, piezas especiales (codos, manguitos, etc.) y medios auxiliares, s/ CTE-HS-5 y CTE DB HS-5.
</t>
  </si>
  <si>
    <t>E03EUA011</t>
  </si>
  <si>
    <t xml:space="preserve">R04RTH130    </t>
  </si>
  <si>
    <t>TALADRO FORJADO HORMIGÓN D=50 mm e=30 cm</t>
  </si>
  <si>
    <t>Taladro sobre forjado de hormigón, con un espesor máximo de 30 cm, para un diámetro de taladro de 50 mm, realizado mediante máquina de perforación con barrena hueca con corona de widia, con refrigeración de corona con agua; válido para soportes en horizontal o inclinados; incluyendo replanteo de taladro, implantación del equipo, preparación de la zona de trabajo y ejecución del taladro; i/p.p. de transporte de maquinaria, desmontaje y limpieza del tajo y retirada de escombros a pie de carga.</t>
  </si>
  <si>
    <t>colectores lavabos</t>
  </si>
  <si>
    <t>sumideros</t>
  </si>
  <si>
    <t>R04RTH130</t>
  </si>
  <si>
    <t xml:space="preserve">R04RTH161    </t>
  </si>
  <si>
    <t>TALADRO FORJADO HORMIGÓN D=110-120 mm e=50 cm</t>
  </si>
  <si>
    <t xml:space="preserve">Taladro sobre forjado de hormigón, con un espesor máximo de 50 cm, para un diámetro de taladro de 110-120 mm, realizado mediante máquina de perforación con barrena hueca con corona de widia, con refrigeración de corona con agua; válido para soportes en horizontal o inclinados; incluyendo replanteo de taladro, implantación del equipo, preparación de la zona de trabajo y ejecución del taladro; i/p.p. de transporte de maquinaria, desmontaje y limpieza del tajo y retirada de escombros a pie de carga.
</t>
  </si>
  <si>
    <t>colectores inodoros</t>
  </si>
  <si>
    <t>taladro bie</t>
  </si>
  <si>
    <t>R04RTH161</t>
  </si>
  <si>
    <t xml:space="preserve">E20WTI020    </t>
  </si>
  <si>
    <t>TUBERÍA PVC INSONORIZADA JUNTA PEGADA D=50 mm</t>
  </si>
  <si>
    <t>Tubería de PVC insonorizada, de 50 mm de diámetro,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</si>
  <si>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desagües lavabos</t>
  </si>
  <si>
    <t>urinarios</t>
  </si>
  <si>
    <t>E20WTI020</t>
  </si>
  <si>
    <t xml:space="preserve">E03OCI010    </t>
  </si>
  <si>
    <t>COLECTOR COLGADO PVC INSONORIZADO D=90 mm</t>
  </si>
  <si>
    <t>Colector colgado de PVC insonorizado, de 90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</si>
  <si>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colector lavabos</t>
  </si>
  <si>
    <t>E03OCI010</t>
  </si>
  <si>
    <t xml:space="preserve">E03OCI020    </t>
  </si>
  <si>
    <t>COLECTOR COLGADO PVC INSONORIZADO D=110 mm</t>
  </si>
  <si>
    <t>Colector colgado de PVC insonorizado, de 110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</si>
  <si>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E03OCI020</t>
  </si>
  <si>
    <t xml:space="preserve">E03OCI040    </t>
  </si>
  <si>
    <t>COLECTOR COLGADO PVC INSONORIZADO D=160 mm</t>
  </si>
  <si>
    <t>Colector colgado de PVC insonorizado, de 160 mm de diámetro, unión pegada, conforme UNE EN1453-1; con una resistencia al fuego B-s1,d0, conforme UNE-EN 13501-1; colocada en instalaciones de saneamiento. Totalmente montada, incluyendo p.p. de piezas especiales (codos, manguitos, etc) y p.p de medios auxiliares. Conforme a CTE DB HS-5.</t>
  </si>
  <si>
    <t>E03OCI040</t>
  </si>
  <si>
    <t xml:space="preserve">E20WBK020    </t>
  </si>
  <si>
    <t>BAJANTE PVC SERIE B JUNTA PEGADA D=110 mm</t>
  </si>
  <si>
    <t>Bajante de PVC insonorizada, de 110 mm de diámetro, con sistema de unión por enchufe con junta pegada, conforme UNE EN1453-1; con una resistencia al fuego B-s1,d0, conforme UNE-EN 13501-1; colocada en instalaciones interiores de evacuación de aguas residuales, con collarín con cierre incorporado. Totalmente montada, incluyendo p.p. de piezas especiales (codos, derivaciones, etc) y p.p de medios auxiliares. Conforme a CTE DB HS-5.</t>
  </si>
  <si>
    <t>E20WBK020</t>
  </si>
  <si>
    <t xml:space="preserve">E20WBK040    </t>
  </si>
  <si>
    <t>BAJANTE PVC SERIE B JUNTA PEGADA D=160 mm</t>
  </si>
  <si>
    <t>Bajante de PVC insonorizada, de 160 mm de diámetro, con sistema de unión por enchufe con junta pegada, conforme UNE EN1453-1; con una resistencia al fuego B-s1,d0, conforme UNE-EN 13501-1; colocada en instalaciones interiores de evacuación de aguas residuales, con collarín con cierre incorporado. Totalmente montada, incluyendo p.p. de piezas especiales (codos, derivaciones, etc) y p.p de medios auxiliares. Conforme a CTE DB HS-5.</t>
  </si>
  <si>
    <t>E20WBK040</t>
  </si>
  <si>
    <t xml:space="preserve">Conexión de nueva red de evacuación a red de saneamiento existente por el piso inferior.
</t>
  </si>
  <si>
    <t>08_SAN</t>
  </si>
  <si>
    <t xml:space="preserve">09_APS       </t>
  </si>
  <si>
    <t>APARATOS SANITARIOS</t>
  </si>
  <si>
    <t xml:space="preserve">E21CLE232r   </t>
  </si>
  <si>
    <t>E21CLE232r</t>
  </si>
  <si>
    <t xml:space="preserve">E21TAL111r   </t>
  </si>
  <si>
    <t>aseo adapatado</t>
  </si>
  <si>
    <t>E21TAL111r</t>
  </si>
  <si>
    <t xml:space="preserve">E21AUP101    </t>
  </si>
  <si>
    <t>E21AUP101</t>
  </si>
  <si>
    <t xml:space="preserve">E21CIE102r   </t>
  </si>
  <si>
    <t>E21CIE102r</t>
  </si>
  <si>
    <t xml:space="preserve">E21TAS021    </t>
  </si>
  <si>
    <t>E21TAS021</t>
  </si>
  <si>
    <t>09_APS</t>
  </si>
  <si>
    <t xml:space="preserve">10_VEN       </t>
  </si>
  <si>
    <t>VENTILACIÓN</t>
  </si>
  <si>
    <t xml:space="preserve">E23DCG500    </t>
  </si>
  <si>
    <t>SISTEMA VENTILACIÓN COMPLETO</t>
  </si>
  <si>
    <t xml:space="preserve">Intalación de ventilación para núcleo de aseos, incluyendo conductos, extractores, conexiones a red de ventilación existente, medios auxiliares y ayudas de albañilería.
</t>
  </si>
  <si>
    <t>E23DCG500</t>
  </si>
  <si>
    <t xml:space="preserve">E23DRR012    </t>
  </si>
  <si>
    <t>E23DRR012</t>
  </si>
  <si>
    <t xml:space="preserve">VEN_001      </t>
  </si>
  <si>
    <t>CONEXIÓN VENTILACIÓN A EXTERIOR</t>
  </si>
  <si>
    <t xml:space="preserve">Conexión del sistema de ventilación desde el extractor a punto indicado en exterior del edificio, incluyendo conducto, rejilla, conexiones, taladros en falso techo y tabica exterior sobre rampa, con p.p. de pequeño material y medios auxiliares.
</t>
  </si>
  <si>
    <t>VEN_001</t>
  </si>
  <si>
    <t>10_VEN</t>
  </si>
  <si>
    <t xml:space="preserve">11_PIN       </t>
  </si>
  <si>
    <t>PINTURAS</t>
  </si>
  <si>
    <t xml:space="preserve">E27EPA030    </t>
  </si>
  <si>
    <t>PINTURA PLÁSTICA ACRÍLICA MATE LAVABLE BLANCO/COLOR</t>
  </si>
  <si>
    <t>Pintura plástica acrílica lisa mate lavable profesional, en blanco o pigmentada, sobre paramentos horizontales y verticales, dos manos, incluso imprimación y plastecido.</t>
  </si>
  <si>
    <t>techos</t>
  </si>
  <si>
    <t>paredes</t>
  </si>
  <si>
    <t>trasera módulo</t>
  </si>
  <si>
    <t>E27EPA030</t>
  </si>
  <si>
    <t xml:space="preserve">E27HS031     </t>
  </si>
  <si>
    <t>tubo 150x50</t>
  </si>
  <si>
    <t>UPN200</t>
  </si>
  <si>
    <t>E27HS031</t>
  </si>
  <si>
    <t>11_PIN</t>
  </si>
  <si>
    <t xml:space="preserve">12_ACC       </t>
  </si>
  <si>
    <t>ACCESORIOS</t>
  </si>
  <si>
    <t xml:space="preserve">E21TE021     </t>
  </si>
  <si>
    <t>ESPEJO RECLINABLE MARCO ACERO INOXIDABLE AISI-304 700x500 mm</t>
  </si>
  <si>
    <t>E21TE021</t>
  </si>
  <si>
    <t xml:space="preserve">E21MAW051    </t>
  </si>
  <si>
    <t>CAMBIA PAÑALES MURAL HORIZONTAL PE 872x510x102 mm</t>
  </si>
  <si>
    <t>E21MAW051</t>
  </si>
  <si>
    <t xml:space="preserve">E21MJA011    </t>
  </si>
  <si>
    <t>DOSIFICADOR JABÓN MANUAL ACERO INOXIDABLE 1,3 l</t>
  </si>
  <si>
    <t>E21MJA011</t>
  </si>
  <si>
    <t xml:space="preserve">E21MJA061    </t>
  </si>
  <si>
    <t>DOSIFICADOR JABÓN MANUAL DE REPISA EMPOTRABLE ACERO INOXIDABLE 1</t>
  </si>
  <si>
    <t>E21MJA061</t>
  </si>
  <si>
    <t xml:space="preserve">E21TBA301    </t>
  </si>
  <si>
    <t>E21TBA301</t>
  </si>
  <si>
    <t xml:space="preserve">E21MAW020    </t>
  </si>
  <si>
    <t>E21MAW020</t>
  </si>
  <si>
    <t xml:space="preserve">E21MAA041    </t>
  </si>
  <si>
    <t>E21MAA041</t>
  </si>
  <si>
    <t xml:space="preserve">E21MAA061    </t>
  </si>
  <si>
    <t>E21MAA061</t>
  </si>
  <si>
    <t xml:space="preserve">E30EPI141    </t>
  </si>
  <si>
    <t>TABLÓN DE ANUNCIOS ALU.PLATA 480x350x50 mm</t>
  </si>
  <si>
    <t>E30EPI141</t>
  </si>
  <si>
    <t xml:space="preserve">E26SEA101-G  </t>
  </si>
  <si>
    <t>INSTALACIÓN DE SEÑALIZACIÓN</t>
  </si>
  <si>
    <t>Caballeros</t>
  </si>
  <si>
    <t>Señoras</t>
  </si>
  <si>
    <t>E26SEA101-G</t>
  </si>
  <si>
    <t>12_ACC</t>
  </si>
  <si>
    <t xml:space="preserve">13_VAR       </t>
  </si>
  <si>
    <t>VARIOS</t>
  </si>
  <si>
    <t xml:space="preserve">E30IW131     </t>
  </si>
  <si>
    <t>TAPA ACERO INOX.TOMA ELECTR.GRIFOS</t>
  </si>
  <si>
    <t xml:space="preserve">Ml tapa en acero inoxidable AISI 304 acabado esmerilado de 1,5 mm de espesor, de 18 cm de alto, fijada mediante tacos de paraguas spit de métrica para pared de yeso laminado cada 50 cm y tornillos de métrica en acero inoxidable de seguridad de doble agujero y cabeza similar DIN 85, i/ replateo, p.p. de anclajes, fijaciones y medios auxiliares, totalmente instalada.
</t>
  </si>
  <si>
    <t>E30IW131</t>
  </si>
  <si>
    <t xml:space="preserve">E15WW142     </t>
  </si>
  <si>
    <t>SOPORTE ENCIMERA LAVABOS</t>
  </si>
  <si>
    <t xml:space="preserve">Soporte para encimera para soportar una carga de 100 kg, mediante tubo cuadrado de acero 50.3 en forma de C de dimensiones 55/84/55, galvanizado en caliente con garras/placa en su zona inferior para recibirlo a la solera, y atornillado a soporte de instalaciones y fijados a la estructura principal de la tabiquería de yeso laminado, i/ replanteo.
</t>
  </si>
  <si>
    <t>E15WW142</t>
  </si>
  <si>
    <t xml:space="preserve">E15WW151     </t>
  </si>
  <si>
    <t>E15WW151</t>
  </si>
  <si>
    <t>13_VAR</t>
  </si>
  <si>
    <t xml:space="preserve">14_GRC       </t>
  </si>
  <si>
    <t>GESTIÓN DE RESIDUOS</t>
  </si>
  <si>
    <t xml:space="preserve">15_SYS       </t>
  </si>
  <si>
    <t>SEGURIDAD Y SALUD</t>
  </si>
  <si>
    <t>TOTAL EJECUCIÓN MATERIAL</t>
  </si>
  <si>
    <t>13,00% Gastos Generales</t>
  </si>
  <si>
    <t>6,00% Beneficio Industrial</t>
  </si>
  <si>
    <t>SUMA DE G.G. y B.I.</t>
  </si>
  <si>
    <t>TOTAL PRESUPUESTO CONTRATA</t>
  </si>
  <si>
    <t>TOTAL PRESUPUESTO GENERAL</t>
  </si>
  <si>
    <t xml:space="preserve">IF01.01      </t>
  </si>
  <si>
    <t>PA</t>
  </si>
  <si>
    <t>PROTECCION DE ZONAS COMUNES</t>
  </si>
  <si>
    <t>Protección de zonas comunes de rellano de planta mediante tapado de suelos y montacargas con tableros de madera, plásticos, moqueta ferial y en caso necesario con otros materiales que protejan de golpes durante el transcurso de los trabajos hasta su finalización, tapado por medios manuales. Incluso reposiciones si fuese necesario y medios auxiliares para su instalación.</t>
  </si>
  <si>
    <t>PROTECCIONES Y DEMOLICIONES</t>
  </si>
  <si>
    <t xml:space="preserve">Trasdosado autoportante de sistema de paneles de yeso laminado (PYL), fijado a estructura espacial de tubo cuadrado abierto, medida en partida anterior, con una modulación de 400/600 mm de separación a ejes entre montantes; sobre la cual se atornillan 1 placa hidrófuga de baja absorción (Tipo H1 según UNE EN 520) de 15 mm de espesor y 1 placa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t>
  </si>
  <si>
    <t>exterior aseos</t>
  </si>
  <si>
    <t>Trasdosado autoportante de sistema de paneles de yeso laminado (PYL), formado por una estructura de acero galvanizado, de canales horizontales de 70 mm de ancho y montantes verticales, con una modulación de 400 mm de separación a ejes entre montantes; y sobre la cual se atornillan 2 placas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</si>
  <si>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Trasdosado autoportante de sistema de paneles de yeso laminado (PYL), formado por una estructura de acero galvanizado, de canales horizontales de 70 mm de ancho y montantes verticales, con una modulación de 400 mm de separación a ejes entre montantes; y sobre la cual se atornillan 1 placa hidrófuga de baja absorción (Tipo H1 según UNE EN 520) de 15 mm de espesor y 1 placa estándar (Tipo A según UNE EN 520) de 15 mm de espesor.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</si>
  <si>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Tabique de sistema de paneles de yeso laminado (PYL) de placa múltiple, formado por 1 una placa hidrófuga de baja absorción (Tipo H1 según UNE EN 520) de 13 mm de espesor y 1 placa estándar (Tipo A según UNE EN 520) de 13 mm de espesor atornillada a cada lado de una estructura de acero galvanizado, de canales horizontales de 48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P4.2 según el Catálogo de Elementos Constructivos del CTE.</t>
  </si>
  <si>
    <t>Tabique de sistema de paneles de yeso laminado (PYL) de placa múltiple, formado por 1 una placa hidrófuga de baja absorción (Tipo H1 según UNE EN 520) de 13 mm de espesor y 1 placa estándar (Tipo A según UNE EN 520) de 13 mm de espesor atornillada a una cara; y 2 placas estándar (Tipo A según UNE EN 520) de 13 mm de espesor al otro lado de una estructura de acero galvanizado, de canales horizontales de 48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P4.2 según el Catálogo de Elementos Constructivos del CTE.</t>
  </si>
  <si>
    <t>Tabique de sistema de paneles de yeso laminado (PYL), formado por 1 placa estándar (Tipo A según UNE EN 520) de 15 mm de espesor atornillada a cada lado de una estructura de acero galvanizado, de canales horizontales de 70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 Compatible con particiones P4.3 según el Catálogo de Elementos Constructivos del CTE.</t>
  </si>
  <si>
    <t>Tabique de sistema de paneles de yeso laminado (PYL) de placa múltiple, formado por 1 una placa hidrófuga de baja absorción (Tipo H1 según UNE EN 520) de 15 mm de espesor y 1 placa estándar (Tipo A según UNE EN 520) de 15 mm de espesor atornillada a una cara; y 2 placas estándar (Tipo A según UNE EN 520) de 15 mm de espesor al otro lado de una estructura de acero galvanizado, de canales horizontales de 90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de medios auxiliares. Conforme a UNE 102043:2013, ATEDY y NTE-PTP. Medido deduciendo huecos mayores a 2 m2.</t>
  </si>
  <si>
    <t>Tabique de sistema de paneles de yeso laminado (PYL) de placa múltiple, formado por 1 una placa hidrófuga de baja absorción (Tipo H1 según UNE EN 520) de 15 mm de espesor y 1 placa estándar (Tipo A según UNE EN 520) de 15 mm de espesor atornilladas a cada lado de una estructura de acero galvanizado, de canales horizontales de 90 mm de ancho y montantes verticales, con una modulación de 400 mm de separación a ejes entre montantes, con aislamiento térmico-acústico en el interior del tabique formado por panel de lana mineral (MW). Totalmente terminado para acabado mínimo Nivel Q1 ó Q2, listo para imprimar, revestir, pintar o decorar; i/p.p. de tratamientos de juntas, esquinas y huecos, pasos de instalaciones, pastas, cintas, guardavivos, tornillería, bandas de estanqueidad, limpieza y retirada de escombros a pie de carga, sin transporte a vertedero y con p.p. d medios auxiliares. Conforme a UNE 102043:2013, ATEDY y NTE-PTP. Medido deduciendo huecos mayores a 2 m2.</t>
  </si>
  <si>
    <t>Falso techo continuo de placas de yeso laminado (PYL) formado por una placa de yeso laminado hidrófuga de baja absorción (Tipo H1 según UNE EN 520) de 13 mm de espesor, atornillada una estructura de perfiles de chapa de acero galvanizado a base de maestras primarias en C de 60x27 mm, separadas entre ejes entre 500-1200 mm, y suspendidas del forjado o elemento portante mediante cuelgues colocados entre 700-1200 mm, y maestras secundarias fijadas perpendicularmente a las primarias y a distinto nivel mediante piezas de caballete modulados a ejes entre 400-500 mm. Totalmente terminado para acabado mínimo Nivel Q1 ó Q2, listo para imprimar, revestir, pintar o decorar; i/p.p. de tratamiento de juntas, anclajes, suspensiones, cuelgues, tornillería, juntas de estanqueidad, limpieza y retirada de escombros a pie de carga, sin transporte a vertedero y con p.p. de medios auxiliares (excepto elevación y transporte). Conforme a normativa ATEDY. Materiales con marcado CE y DdP (Declaración de prestaciones) según Reglamento (UE) 305/2011.</t>
  </si>
  <si>
    <t xml:space="preserve">Ayuda de albañilería a instalaciones de electricidad, fontanería, ventilación, megafonia y telecomunicaciones por aseos públicos, incluyendo mano de obra en carga y descarga, materiales, apertura y tapado de rozas y recibidos, i/p.p. de material auxiliar, limpieza y retirada de escombros a pie de carga, sin transporte a vertedero y con p.p. de medios auxiliares.
</t>
  </si>
  <si>
    <t>ud</t>
  </si>
  <si>
    <t>A. femenino</t>
  </si>
  <si>
    <t>A. masculino</t>
  </si>
  <si>
    <t xml:space="preserve">E07YW111          </t>
  </si>
  <si>
    <t>HORNACINA INST.GRIFERÍA</t>
  </si>
  <si>
    <t xml:space="preserve">Hornacina de 15 cm de altura por 15 cm de fondo mediante perfiles de 46 mm formando un bastidor separados 400 mm de chapa de acero galvanizado y fijado a la estructura principal del tabique, atornillada una placa de yeso laminado antihumedad (WA) de 15 mm de espesor, por todas sus caras, toda el material con sello CE, sin aislamiento. I/replanteo, accesorios, nivelación, p.p. de tratamiento de huecos, paso de instalaciones, tornillería, pastas de agarre y juntas, cintas para juntas, limpieza y medios auxiliares. Totalmente terminado y listo para imprimar y pintar o decorar. Según NTE-PTP, UNE 102040 IN  y ATEDY. Placas de yeso laminado, pasta de juntas, accesorios de fijación y perfilería con marcado CE y DdP (Declaración de prestaciones) según Reglamento (UE) 305/2011.
</t>
  </si>
  <si>
    <t xml:space="preserve">E07YW121          </t>
  </si>
  <si>
    <t>SIST.SOPORTE INT.YESO LAMINADO</t>
  </si>
  <si>
    <t xml:space="preserve">Sistema de soporte para las instalaciones para perfilería de yeso laminado, con soportes para perfiles de 90 ó 46, paneles de 400 ó 600 mm, tornnillería y p.p. de refuerzos o alargadores si son necesarios, i/ replanteo.
</t>
  </si>
  <si>
    <t xml:space="preserve">Revestimiento de paredes con espejo plateado realizado con luna incolora de 5 mm plateada por su cara posterior, incluso adhesivo de montaje, pequeño material, i/p.p. de material auxiliar, limpieza y retirada de escombros a pie de carga, sin transporte a vertedero y con p.p. de medios auxiliares. 
</t>
  </si>
  <si>
    <t xml:space="preserve">Suministro e instalación de alimentación a cuadro , instalado con conductores de cobre RZ1-K (AS) 0,6/1 KV del tipo Cca-s1b,d1,a1 de 4x10+10 mm2, incluyendo cajas de derivación de superficie con conos de entrada, parte proporcional rejiband desde cuadro eléctrico indicado por el personal de Ifema.  Totalmente montado y conexionado según normativa vigente.
</t>
  </si>
  <si>
    <t>INTERRUPTOR DETECTOR PRESENCIA</t>
  </si>
  <si>
    <t>CIRCUITO EMPOTRADO MONOFÁSICO 3x1,5 mm2 (AS)</t>
  </si>
  <si>
    <t>(Alumbrado) Circuito eléctrico formado por conductores unipolares de cobre aislados H07Z1-K (AS) 3x1,5 mm2, para una tensión nominal de 450/750 V, no propagadores del incendio y con emisión de humos y opacidad reducida, realizado con tubo PVC corrugado reforzado libre de halógenos M16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Circuito conforme a ITC-BT-28 en instalaciones en locales de pública concurrencia.</t>
  </si>
  <si>
    <t>CIRCUITO EMPOTRADO MONOFÁSICO 3x2,5 mm2 (AS)</t>
  </si>
  <si>
    <t>(Fuerza) Circuito elécctrico formado por conductores unipolares de cobre aislados H07Z1-K (AS) 3x2,5 mm2, para una tensión nominal de 450/750 V, no propagadores del incendio y con emisión de humos y opacidad reducida, realizado con tubo PVC corrugado reforzado libre de halógenos M20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Circuito conforme a ITC-BT-28 en instalaciones en locales de pública concurrencia.</t>
  </si>
  <si>
    <t xml:space="preserve">EL01.2.3.2     </t>
  </si>
  <si>
    <t>BLOQUE AUTÓNOMO EMERGENCIA CON AUTOTEST EMPOTRAR LED 220 lm</t>
  </si>
  <si>
    <t>Suministro e instalación de alimentación a grifos electrónicos, instalada con conductores unipolares de cobre aislados H07Z1-K (AS) 3x1,5 mm2, para una tensión nominal de 450/750 V, no propagadores del incendio y con emisión de humos y opacidad reducida, realizado con tubo PVC corrugado reforzado libre de halógenos M16 empotrado, en sistema monofásico (fase, neutro y protección), incluido p.p./ de cajas de registro y regletas de conexión. Instalación y conexionado desde cuadro secundario indicado y con p.p. PIA de protección, hasta puntos de utilización; con diámetros de conducción y sección de conductores varible según proceda según REBT , incluyendo cajas de derivación de superficie con conos de entrada, desde cuadro eléctrico. Totalmente montado y funcionando con conexionado según normativa vigente.</t>
  </si>
  <si>
    <t>(parte superior de cerramiento)</t>
  </si>
  <si>
    <t>SIST. ILUM. PERFIL LED 4000ºK</t>
  </si>
  <si>
    <t>EL01.2.12</t>
  </si>
  <si>
    <t>INSTALACIÓN DESAGÜE URINARIO</t>
  </si>
  <si>
    <t>Conexión de urinario a red de desagüe particular, realizada con tubería de PVC, serie B, conforme UNE-EN 1453. Totalmente montado, conexionado y probado; p.p. de derivación particular, p.p. de bote sifónico, p.p. de piezas especiales (codos, manguitos, tes etc...) de las tuberías y p.p de medios auxiliares. Sin incluir sanitarios, ni griferías. Conforme a CTE DB HS-4 y DB HS-5.</t>
  </si>
  <si>
    <t>Instalación de fontanería de núcleo de aseos completo, desde llaves de corte general de entrada a aseos  hasta puntos de consumo, realizada con tubería multicapa PERT-Al-PERT rígida, para la red de agua fría, con los diámetros correspondientes según plano, instalada empotradas, conforme UNE-EN ISO 21003. Tuberías protegidas en paramentos empotrados con tubo corrugado de protección, según RITE. Totalmente montada, conexionada y probada ; p.p. de piezas especiales (codos, manguitos, etc...) de las tuberías y p.p de medios auxiliares. Sin incluir sanitarios, ni griferías. Conforme a CTE DB HS-4 y DB HS-5.</t>
  </si>
  <si>
    <t xml:space="preserve">PAPELERA HIGIÉNICA ACERO INOXIDABLE BRILLO </t>
  </si>
  <si>
    <t xml:space="preserve">IF14.01      </t>
  </si>
  <si>
    <t>UD</t>
  </si>
  <si>
    <t>CONTENEDORES</t>
  </si>
  <si>
    <t>Suministro de contenedor de 8 m3 de capacidad, incluso servicio de entrega y recogida,alquiler, incluso clasificación de residuos.</t>
  </si>
  <si>
    <t>IF14.01</t>
  </si>
  <si>
    <t xml:space="preserve">IF14.02    </t>
  </si>
  <si>
    <t>TRANSPORTE A GESTOR DE RESIDUOS AUTORIZADO</t>
  </si>
  <si>
    <t>Transporte de residuos producidos en obras de construcción y/o demolición, con contenedor de 8 m³, a gestor de residuos específico autorizado.</t>
  </si>
  <si>
    <t>IF14.02</t>
  </si>
  <si>
    <t xml:space="preserve">IF14.03   </t>
  </si>
  <si>
    <t>CANON DE VERTIDO</t>
  </si>
  <si>
    <t>Canon de vertido por entrega de contenedor de 8 m³ con residuos, producidos en obras de construcción y/o demolición, en vertedero específico, instalación de tratamiento de residuos de construcción y demolición externa a la obra o centro de valorización o eliminación de residuos. El precio no incluye el servicio de entrega, el alquiler, la recogida en obra del contenedor ni el transporte</t>
  </si>
  <si>
    <t>IF14.03</t>
  </si>
  <si>
    <t>IF14</t>
  </si>
  <si>
    <t>TOTAL PRESUPUESTO DE EJECUCION MATERIAL</t>
  </si>
  <si>
    <t>13% Gastos Generales</t>
  </si>
  <si>
    <t>6% Beneficio Industrial</t>
  </si>
  <si>
    <t xml:space="preserve">TOTAL </t>
  </si>
  <si>
    <t>TOTAL</t>
  </si>
  <si>
    <t xml:space="preserve">IF17         </t>
  </si>
  <si>
    <t xml:space="preserve">IF17.01      </t>
  </si>
  <si>
    <t>IF17</t>
  </si>
  <si>
    <t>TOTAL PRESUPUESTO DE EJECUCION CONTRATA</t>
  </si>
  <si>
    <t>PRESUPUESTO BASE LICITACIÓN</t>
  </si>
  <si>
    <t>TUBO ESTRUCTURAL RECTANGULAR 150X50X3 mm</t>
  </si>
  <si>
    <t>(parte inferior, adosado a perfil estructural, para iluminación rasante del vidrio en cámara)</t>
  </si>
  <si>
    <t xml:space="preserve">ASEOS IFEMA PALACIO MUNICIPAL </t>
  </si>
  <si>
    <t xml:space="preserve">ALICATADO PLAQUETA GRES PORCELÁNICO 60X120 </t>
  </si>
  <si>
    <t>ALBAÑILERÍA, ESTRUCTURA Y FALSOS TECHOS</t>
  </si>
  <si>
    <t xml:space="preserve">Tubo estructural rectangular, tipo S355 J2H RHS 150x50x3 mm, con uniones soldadas, i/p.p. de transporte, despuntes y dos manos de imprimación con pintura de minio de plomo totalmente montado, según CTE-DB-SE-A y EAE. Acero con marcado CE y DdP (Declaración de prestaciones) según Reglamento (UE) 305/2011.
</t>
  </si>
  <si>
    <t>frente espejos</t>
  </si>
  <si>
    <t>Papelera higiénica rectangular de 30 litros de capacidad, fabricada en acero inoxidable acabado en brillo o satinado. Totalmente instalado sobre paramento mediante tornillería,  i/p.p. de fijaciones y medios auxiliares.</t>
  </si>
  <si>
    <t>horizontales sobre puertas</t>
  </si>
  <si>
    <t>exterior trasera módulo izda</t>
  </si>
  <si>
    <t>exterior trasera módulo dcha</t>
  </si>
  <si>
    <t>ESTRUCTURA PERIMETRAL CON VIDRIO LAMINAR PVB INCOLORO 8+8 mm BUTIRAL TRASLÚCIDO</t>
  </si>
  <si>
    <t>Instalación de punto de consumo de agua fría, para inodoro, realizado con tubería multicapa PERT-Al-PERT rígida, de 20x2 mm, conectada a la red particular con sistema de derivaciones por tes, conforme UNE-EN ISO 21003. Tubería protegida en paramentos empotrados con tubo corrugado de protección.   Conexión de desagüe de inodoro realizada con tubería de PVC, serie B, hasta conexión con red particular de saneamiento, manguetón de conexión inodoro, conforme UNE-EN 1453. Totalmente montado, conexionado y probado; p.p. de derivación particular, p.p. de piezas especiales (codos, manguitos, etc...) de las tuberías y p.p de medios auxiliares. Sin incluir sanitarios, ni griferías. Conforme a CTE DB HS-4 y DB HS-5.</t>
  </si>
  <si>
    <t>E13E10caacG</t>
  </si>
  <si>
    <t>verticales extremos</t>
  </si>
  <si>
    <t>verticales en puertas</t>
  </si>
  <si>
    <t>estructura cerramiento perimetral:</t>
  </si>
  <si>
    <t xml:space="preserve">E07YW12111          </t>
  </si>
  <si>
    <t>ARMAZÓN PUERTA CORREDERA 925 ACABADO YESO LAMINADO</t>
  </si>
  <si>
    <t xml:space="preserve">HOJA PUERTA DE PASO CORREDERA 925 mm </t>
  </si>
  <si>
    <t xml:space="preserve">Suministro e instalación de puerta de paso corredera de 92,5 cm de paso por 200 cm de altura con un espesor de 40 mm mínimo, instalada sobre herrajes de colgar e instalación de guía inferior sobre soporte del mismo material de acabado que la puerta, de material fenólico, maciza de poliestileno extruido en el alma, marco de aluminio y bastidor perimetral de resinas termoendurecidas HPL con un acabado con revestimiento laminado alta presión, color y acabado  a elegir por la DF e Ifema, por ambos lados del tablero, con tratamiento superficial antirrallado, antibacteriano y antigraffiti, totalmente resistente a la humedad, acabado color a determinar según catalogo, i/ remates de jambas y dintel interiores y exteriores del mismo material y acabado y marco interior, herrajes de manilla en acero inoxidable AISI 304 con condena de seguridad sistema de apertura de emergencia exterior y señalización de ocupado o libre;  tiradores tipo U del mismo material, totalmente instalada.
</t>
  </si>
  <si>
    <t>cerramiento perimetral de vidrio. Estructura inferior de sujección del vidrio exterior</t>
  </si>
  <si>
    <t>REFUERZO BARRAS PMR</t>
  </si>
  <si>
    <t xml:space="preserve">Refuerzo para barra de PMR para soportar una carga de 100 kg, mediante tubo cuadrado de acero 50.3 en forma de doble bastidor en L de dimensiones 50/84 con placa en la zona superior de acero de 1,5 mm de espesor de dimensiones 150 x 300 mm, todo galvanizado en caliente con garras/placa en su zona inferior para recibirlo a la solera, en su parte inferior, y atornillado a soporte de instalaciones y fijados a la estructura principal de la tabiquería de yeso laminado, i/ replanteo.
</t>
  </si>
  <si>
    <t xml:space="preserve">Durmiente/zuncho conformado con acero laminado S275 JR, en perfiles laminados en caliente, UPN 200, mediante uniones soldadas;  i/p.p. de soldaduras, cortes, piezas especiales, despuntes y dos manos de imprimación con pintura de minio de plomo, montado y colocado, según NTE-EAS/EAV, CTE-DB-SE-A y EAE. Acero con marcado CE y DdP (Declaración de prestaciones) según Reglamento (UE) 305/2011.
</t>
  </si>
  <si>
    <t xml:space="preserve">Puerta de vidrio laminar 5+5.4 templados con butiral traslúcido, incoloro, de dibujo a definir por la DF e Ifema, de 10 mm, de 2100x900 mm, incluso pulido de cantos, sellados, muescas, taladros de 12 mm, bisagras vaiven brillo 127N, juego tirador H 250 mm mate, totalmente instalada, incluso mano de obra y pequeño material. Incluso colocación de camión grua. Con vidrio y cada uno de sus componentes o herrajes de cerrajería con marcado CE y DdP (Declaración de Prestaciones) según Reglamento (UE) 305/2011. NOTA: CON BUTIRAL TRASLÚCIDO A ELEGIR POR LA PROPIEDAD.
</t>
  </si>
  <si>
    <t xml:space="preserve">Colocación y puesta en obra de vidrio laminar 5+5.4 templado con butiral traslúcido incoloro de dibujo a definir por la DF e Ifema, incluido parte proporcional de pulido de cantos, sellados, mano de obra y pequeño material. Incluso colocación de camión grua. Según UNE EN 14449, con vidrios laminados con marcado CE y DdP (Declaración de Prestaciones) según Reglamento (UE) 305/2011. NOTA: CON BUTIRAL TRASLÚCIDO A ELEGIR POR LA PROPIEDAD.
</t>
  </si>
  <si>
    <t>Suministro e instalación de estructura perimetral de acero galvanizado con vidrio laminado de espesor 8+8 mm con butiral translúcido de dibujo a definir por la DF e Ifema, unidos por una junta solapada o enrasada de polimetacrilato de metilo PMMA , incluido parte proporcional de pulido de cantos, sellados, muescas, taladros, mano de obra y pequeño material. Incluso colocación de camión grua. Según UNE EN 14449, con vidrios laminados con marcado CE y DdP (Declaración de Prestaciones) según Reglamento (UE) 305/2011. Desmontaje de los vidrios independiente de la estructura. Aislamiento acústico para 1 vidrio de 8+8 según norma UNE 74040. Reinstalación e intercambiabilidad de los módulos.Todos los elementos necesarios incluidos para su instalación. Suministrado e instalado por distribuidor homologado por el fabricante, en su caso. Totalmente instalado.</t>
  </si>
  <si>
    <t>Aseo Femenino</t>
  </si>
  <si>
    <t>Aseo Masculino</t>
  </si>
  <si>
    <t>Aseo PMR</t>
  </si>
  <si>
    <t>DEMOLICION DE CAJAS ELECTRICAS EN SUELO</t>
  </si>
  <si>
    <t>Recrecido del soporte de pavimentos con mortero CT-C5 F-2 de cemento CEM II/B-P 32,5 N y arena de río grano fino (M-5) de 7 cm de espesor, elaborado mecanicamente en obra y bombeado hasta la zona de trabajo, incluso  nivelado y fratasado mecánico, incluso relleno del hueco de cajas eléctricas demolidas, con marcado CE y DdP (declaración de prestaciones) según Reglamento UE 305/2011, medido en superficie realmente ejecutada, conforme a la norma UNE-EN-13813:2003.</t>
  </si>
  <si>
    <t>cajas existentes en la zona de actuación</t>
  </si>
  <si>
    <t xml:space="preserve">Desmontaje de caja empotrada en suelo por medios manuales, incluso tubos y mecanismos existentes, con condena de cableado y canalizacion existente, i/p.p. de material auxiliar, limpieza y retirada de escombros a pie de carga, sin transporte a vertedero y con p.p. de medios auxiliares. </t>
  </si>
  <si>
    <t xml:space="preserve">Sistema de iluminación por canto vidrio, tipo perfil, compuesto de perfil de aluminio doble anodizado para  sujección de vidrios laminados y alojamiento de tiras led, en su parte inferior, con sistema de sujeccion, incluso tapas de cierre y de registro, difusor, tiras de led de 50.000 horas garantizadas, de color blanco (4000ºK), accesorios de montaje y conexionado eléctrico. Totalmente instalado y funcionando.
</t>
  </si>
  <si>
    <t>IF.01.C03</t>
  </si>
  <si>
    <t>SAN_10</t>
  </si>
  <si>
    <t xml:space="preserve">SAN_10    </t>
  </si>
  <si>
    <t>SOLADO GRES PORCELÁNICO 60x60cm</t>
  </si>
  <si>
    <r>
      <t>Sistema de iluminación perfil metálico de aluminio lacado blanco,  incluso difusor opal, tiras de led de color blanco (4000ºK), de 50.000 horas garantizadas, CRI</t>
    </r>
    <r>
      <rPr>
        <sz val="8"/>
        <rFont val="Calibri"/>
        <family val="2"/>
      </rPr>
      <t>≥80</t>
    </r>
    <r>
      <rPr>
        <sz val="9.6"/>
        <rFont val="Calibri"/>
        <family val="2"/>
      </rPr>
      <t>,</t>
    </r>
    <r>
      <rPr>
        <sz val="8"/>
        <rFont val="Calibri"/>
        <family val="2"/>
      </rPr>
      <t xml:space="preserve"> 110 lM/w, incluso</t>
    </r>
    <r>
      <rPr>
        <sz val="8"/>
        <rFont val="Calibri"/>
        <family val="2"/>
        <scheme val="minor"/>
      </rPr>
      <t xml:space="preserve"> accesorios de montaje, elementos auxiliares necesarios para su correcto funcionamiento y conexionado eléctrico.</t>
    </r>
  </si>
  <si>
    <t>LAV.PMR con GRIFERÍA ELECTRÓNICA 1 AGUA</t>
  </si>
  <si>
    <t xml:space="preserve">GRIFERÍA ELECTRONICA </t>
  </si>
  <si>
    <t xml:space="preserve">INOD. CISTERNA EMPOTRADA </t>
  </si>
  <si>
    <t>INODORO ACCESIBLE TANQUE BAJO PMR</t>
  </si>
  <si>
    <r>
      <t xml:space="preserve">BOCA DE EXTRACCIÓN </t>
    </r>
    <r>
      <rPr>
        <sz val="8"/>
        <color theme="1"/>
        <rFont val="Calibri"/>
        <family val="2"/>
      </rPr>
      <t>Ø</t>
    </r>
    <r>
      <rPr>
        <sz val="8"/>
        <color theme="1"/>
        <rFont val="Calibri"/>
        <family val="2"/>
        <scheme val="minor"/>
      </rPr>
      <t>-125</t>
    </r>
  </si>
  <si>
    <r>
      <t xml:space="preserve">Suministro e instalación de boca de extracción de 125mm </t>
    </r>
    <r>
      <rPr>
        <sz val="8"/>
        <color theme="1"/>
        <rFont val="Calibri"/>
        <family val="2"/>
      </rPr>
      <t>Ø</t>
    </r>
    <r>
      <rPr>
        <sz val="8"/>
        <color theme="1"/>
        <rFont val="Calibri"/>
        <family val="2"/>
        <scheme val="minor"/>
      </rPr>
      <t xml:space="preserve">. Acabado en RAL 9010.  Totalmente montado y conexionado al conducto incluso replantéo y apertura de hueco en falso techo para su instalación.
</t>
    </r>
  </si>
  <si>
    <t xml:space="preserve">PINTURA FERRO </t>
  </si>
  <si>
    <t xml:space="preserve">Pintura ferro, color a elegir, sobre soporte metálico dos manos y una mano de minio electrolítico, i/raspados de óxidos y limpieza manual.
</t>
  </si>
  <si>
    <t xml:space="preserve">Cambia pañales horizontal, de instalación mural, fabricado en polietileno de baja densidad microtexturizado con ausencia de puntos de fricción, superficie cóncava, correa de seguridad, cierre neumático, dispensador de toallas de 30 unidades y ganchos para bolsas; hasta 100 kg de capacidad de carga, y dimensiones de 872 mm ancho, 510 mm alto y 513 mm fondo (abierto) y de 872 mm ancho, 510 mm alto y 102 mm fondo (cerrado). Totalmente instalado sobre paramento mediante tornillería; i/p.p. de fijaciones y medios auxiliares. </t>
  </si>
  <si>
    <t xml:space="preserve">Dosificador de jabón metálico, de 1,3 l de capacidad; de instalación mural adosada a pared mediante tornillos y tacos. Formado por cuerpo en acero inoxidable AISI-304 con acabado brillante o satinado, con visor transparente de nivel; depósito interior de polietileno, pulsador en plastico ABS de accionamiento manual, con válvula antigoteo; cierre con llave especial suministrada. Dimensiones: 165x185x98 mm (alto x ancho x fondo). Totalmente instalado; i/p.p. de material de fijación y medios auxiliares. </t>
  </si>
  <si>
    <t xml:space="preserve">Dosificador de jabón, de 1 l de capacidad, de repisa instalación empotrada. Formado por depósito de polietileno resistente al vandalismo de 85 mm de diámetro, pico surtidor de acero inosidable AISI 304 acabado brillante de 100 mm de longitud, pulsador con rotación 360º con válvula desmontable para el rellenado por la parte superior, tapa embellecederoa de acero inoxidable, y mecanismo de cierre oculto con llave especial suministrada. Totalmente instalado; i/p.p. de material de fijación y medios auxiliares. 
</t>
  </si>
  <si>
    <t>BARRA DOBLE ABATIBLE MINUSVÁLIDOS CON PIE.</t>
  </si>
  <si>
    <t xml:space="preserve">PORTARROLLOS ACERO INOX. </t>
  </si>
  <si>
    <t xml:space="preserve">TOPE-PERCHA SIMPLE ACERO INOX. </t>
  </si>
  <si>
    <t xml:space="preserve">Tablón de anuncios,  cuerpo de aluminio y puerta de metacrilato de 480x350x50 mm, superpuesto, i/p.p. de medios auxiliares para su colocación.
</t>
  </si>
  <si>
    <t xml:space="preserve">Instalación de las señales generales del recinto, suministrados por la propiedad, mediante tacos especiales para tabiquería de yeso laminado o colgada de falso techo.
</t>
  </si>
  <si>
    <t>URINARIO SIN AGUA</t>
  </si>
  <si>
    <r>
      <t xml:space="preserve">Alicatado bajo encimera de  gres porcelánico,   (BIII s/UNE-EN-14411), Dimensiones: 60x60 ± 1%, Grosor: 10,4mm ± 1% , </t>
    </r>
    <r>
      <rPr>
        <u/>
        <sz val="8"/>
        <color theme="1"/>
        <rFont val="Calibri"/>
        <family val="2"/>
        <scheme val="minor"/>
      </rPr>
      <t>Acabado imitación piedra negra color antracita con vetas gris claro</t>
    </r>
    <r>
      <rPr>
        <sz val="8"/>
        <color theme="1"/>
        <rFont val="Calibri"/>
        <family val="2"/>
        <scheme val="minor"/>
      </rPr>
      <t xml:space="preserve">, </t>
    </r>
    <r>
      <rPr>
        <b/>
        <sz val="8"/>
        <color theme="1"/>
        <rFont val="Calibri"/>
        <family val="2"/>
        <scheme val="minor"/>
      </rPr>
      <t>Resistencia al deslizamiento: clase 2,</t>
    </r>
    <r>
      <rPr>
        <sz val="8"/>
        <color theme="1"/>
        <rFont val="Calibri"/>
        <family val="2"/>
        <scheme val="minor"/>
      </rPr>
      <t xml:space="preserve"> Resistencia a las manchas: valor 5 según UNE-EN-ISO 10545-14, Absorción de agua (E≤0,5%)según UNE-EN-ISO 10545-3, Características mecánicas (ISO 10545-4): 
o Resistencia a la flexión: mínimo 35N/mm2 
o Fuerza de rotura: mínimo 2500 N 
- Resistencia a los productos químicos: mínimo B según UNE-EN ISO 10545-13
- Resistencia a los productos químicos: clase A, recibido con adhesivo cementoso aligerado de altas prestaciones </t>
    </r>
    <r>
      <rPr>
        <sz val="8"/>
        <color theme="1"/>
        <rFont val="Calibri"/>
        <family val="2"/>
        <scheme val="minor"/>
      </rPr>
      <t>con deslizamiento vertical nulo y tiempo abierto prolongado, sin incluir enfoscado de mortero, incluido parte proporcional de cortes, ingletes, piezas especiales, rejuntado con mortero especial CG2 WA (UNE-EN 13888),</t>
    </r>
    <r>
      <rPr>
        <sz val="8"/>
        <color theme="1"/>
        <rFont val="Calibri"/>
        <family val="2"/>
        <scheme val="minor"/>
      </rPr>
      <t xml:space="preserve">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
    </r>
  </si>
  <si>
    <r>
      <t>Suministro y colocación armazón para puerta corredera oculta de 92,5 x 210 cm de paso libre standar,</t>
    </r>
    <r>
      <rPr>
        <sz val="8"/>
        <color rgb="FFFF0000"/>
        <rFont val="Calibri"/>
        <family val="2"/>
        <scheme val="minor"/>
      </rPr>
      <t xml:space="preserve"> </t>
    </r>
    <r>
      <rPr>
        <sz val="8"/>
        <color theme="1"/>
        <rFont val="Calibri"/>
        <family val="2"/>
        <scheme val="minor"/>
      </rPr>
      <t>para tabiquería acabado yeso laminado de ancho total 15 cm,  con certificación de calidad, estructura de chapa de Aluzinc (aleación de zinc, acero y aluminio) para eliminar riesgo de oxidación, garantía de por vida, juego de herrajes con cuerpo de acero y 4 cojinetes de bolas independientes que soporta 120 Kg, guía en una sola pieza en aluminio anodizado, sistema de cierre relentizado incorporado para un cierre gradual y silencioso (Kit Slow) totalmente instalada, terminado por ambas caras con placa yeso laminado resistente al agua de 15 mm. de espesor,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deduciendo los huecos de superficie mayor de 2 m2.</t>
    </r>
  </si>
  <si>
    <r>
      <t xml:space="preserve">Solado de  gres porcelánico,   (BIII s/UNE-EN-14411), Dimensiones: 60x60 ± 1%, Grosor mínimo: 9 mm ± 1% , </t>
    </r>
    <r>
      <rPr>
        <u/>
        <sz val="8"/>
        <color theme="1"/>
        <rFont val="Calibri"/>
        <family val="2"/>
        <scheme val="minor"/>
      </rPr>
      <t>Acabado imitación piedra negra color antracita con vetas gris claro</t>
    </r>
    <r>
      <rPr>
        <sz val="8"/>
        <color theme="1"/>
        <rFont val="Calibri"/>
        <family val="2"/>
        <scheme val="minor"/>
      </rPr>
      <t xml:space="preserve">, </t>
    </r>
    <r>
      <rPr>
        <b/>
        <sz val="8"/>
        <color theme="1"/>
        <rFont val="Calibri"/>
        <family val="2"/>
        <scheme val="minor"/>
      </rPr>
      <t>Resistencia al deslizamiento: clase 2,</t>
    </r>
    <r>
      <rPr>
        <sz val="8"/>
        <color theme="1"/>
        <rFont val="Calibri"/>
        <family val="2"/>
        <scheme val="minor"/>
      </rPr>
      <t xml:space="preserve"> Resistencia a las manchas: valor 5 según UNE-EN-ISO 10545-14, Absorción de agua (E≤0,5%)según UNE-EN-ISO 10545-3, Características mecánicas (ISO 10545-4): 
o Resistencia a la flexión: mínimo 35N/mm2 
o Fuerza de rotura: mínimo 2500 N 
- Resistencia a los productos químicos: clase A según UNE-EN ISO 10545-13, recibido con adhesivo cementoso aligerado de altas prestaciones</t>
    </r>
    <r>
      <rPr>
        <sz val="8"/>
        <color rgb="FFFF0000"/>
        <rFont val="Calibri"/>
        <family val="2"/>
        <scheme val="minor"/>
      </rPr>
      <t xml:space="preserve"> </t>
    </r>
    <r>
      <rPr>
        <sz val="8"/>
        <color theme="1"/>
        <rFont val="Calibri"/>
        <family val="2"/>
        <scheme val="minor"/>
      </rPr>
      <t xml:space="preserve">, con deslizamiento vertical nulo y tiempo abierto prolongado, sin incluir enfoscado de mortero, incluido parte proporcional de cortes, ingletes, piezas especiales, rejuntado con mortero especial CG2 WA (UNE-EN 13888),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
    </r>
  </si>
  <si>
    <t>ALICATADO PLAQUETA GRES PORCELÁNICO 60x60cm.</t>
  </si>
  <si>
    <r>
      <t xml:space="preserve">ENCIMERA/LAVABO </t>
    </r>
    <r>
      <rPr>
        <b/>
        <sz val="8"/>
        <color theme="1"/>
        <rFont val="Calibri"/>
        <family val="2"/>
        <scheme val="minor"/>
      </rPr>
      <t>FONDO 50 cm</t>
    </r>
  </si>
  <si>
    <t xml:space="preserve">cuadro de mando y protección de ASEOS, realizado en armario metálico mediante chapa de acero de 1,5 mm de espesor, con puerta abisagrada RF60 y chasis cubrebornas, a aprobación  de la D.F., ubicado según se indica en planos, conteniendo los elementos descritos en el esquema unifilar. 
</t>
  </si>
  <si>
    <r>
      <t>Punto control de luz, realizado en tubo PVC corrugado de M16/gp5 y conductor de cobre unipolar aislado para una tensión nominal de 750 V y sección 1,5 mm2 (activo, neutro y protección), incluido caja de registro, interruptor detector de presencia</t>
    </r>
    <r>
      <rPr>
        <sz val="8"/>
        <color rgb="FFFF0000"/>
        <rFont val="Calibri"/>
        <family val="2"/>
        <scheme val="minor"/>
      </rPr>
      <t xml:space="preserve"> </t>
    </r>
    <r>
      <rPr>
        <sz val="8"/>
        <color theme="1"/>
        <rFont val="Calibri"/>
        <family val="2"/>
        <scheme val="minor"/>
      </rPr>
      <t xml:space="preserve">, fijado a forjado o falso techo, conexionado a telerruptor y p.p. de caja de registro con taladros de 10 mm de diámetro, replanteo, totalmente montado e instalado.
</t>
    </r>
  </si>
  <si>
    <t>BASE DE ENCHUFE 16A</t>
  </si>
  <si>
    <r>
      <t>Base de enchufe con toma de tierra de 16A, de sistema Schüko universal, realizada con tubo PVC corrugado reforzado libre de halógenos M20 mm, cableado formado por conductores unipolares de cobre aislados para una tensión nominal de 450/750V de tipo H07Z1-K (AS) B2ca-s1a,d1,a1 de 2,5 mm2 de sección, mecanismo de base de enchufe de 16A</t>
    </r>
    <r>
      <rPr>
        <sz val="8"/>
        <color theme="1"/>
        <rFont val="Calibri"/>
        <family val="2"/>
        <scheme val="minor"/>
      </rPr>
      <t xml:space="preserve">, con acabado metalizado. Totalmente montado e instalado; i/p.p. de caja de mecanismo universal con tornillos, conexiones y medios auxiliares (excepto elevación y/o transporte). Conforme a REBT: ITC-BT-19, ITC-BT-20, ITC-BT-21 e ITC-BT-28.
</t>
    </r>
  </si>
  <si>
    <t xml:space="preserve">Suministro e instalación de luminaria de pared ,  con perfil empotrado , protección  IP40, de 5m / 10mm, según plano, de tipo tira LED. Fuente de luz incluida: Led de dimensiones 5m / 10mm, Totalmente montada y funcionando con conexionado según normativa vigente., incluso tapas de cierre, difusor, tiras de led, de color blanco (4000ºK), accesorios de montaje, elementos auxiliares necesarios para su correcto funcionamiento  y conexionado eléctrico.
</t>
  </si>
  <si>
    <r>
      <t xml:space="preserve">Suministro e instalación de luminaria de techo empotrada tipo downlight </t>
    </r>
    <r>
      <rPr>
        <sz val="8"/>
        <rFont val="Calibri"/>
        <family val="2"/>
        <scheme val="minor"/>
      </rPr>
      <t>, diámetro 255mm, CRI</t>
    </r>
    <r>
      <rPr>
        <sz val="8"/>
        <rFont val="Calibri"/>
        <family val="2"/>
      </rPr>
      <t>≥80</t>
    </r>
    <r>
      <rPr>
        <sz val="8"/>
        <rFont val="Calibri"/>
        <family val="2"/>
        <scheme val="minor"/>
      </rPr>
      <t>, 110 Lm/w, 4000ºK, fabricada en Aluminio color Blanco, estanca  IP44, de dimensiones según plano, fuente de luz led incluida, accesorios de montaje, elementos auxiliares necesarios para su correcto funcionamiento y conexionado eléctrico,  totalmente montada y funcionando con conexionado según normativa vigente.</t>
    </r>
  </si>
  <si>
    <t>SECAMANOS ELÉCTRICO.</t>
  </si>
  <si>
    <t>Suministro e instalación de Sistema de alarma para zona adaptadas de aviso acústico y luminoso, compuesto de: Zumbador , Señalizador luminoso y  Pulsador tirador, según CTE DB SU - SUA3. Incluye mecanismo de llamada por pulsador y tirador, mecanismo de reposición de llamada, unidad central con señalización acústica y luminosa, marcos y fuente de alimentación. Incluso parte proporcional de calbeado con manguera apantallada de la sección correspondiente. Totalmente instalado, conexionado y configurado.</t>
  </si>
  <si>
    <r>
      <t xml:space="preserve">Barra doble abatible, de apoyo pared/suelo de acero inoxidable 18/10 (AISI-304) de D=30-40 mm. y longitud 796 mm., con cubretornillos de fijación. Totalmente instalada sobre paramento mediante tornillería; i/p.p. de fijaciones y medios auxiliares. </t>
    </r>
    <r>
      <rPr>
        <sz val="8"/>
        <color theme="1"/>
        <rFont val="Calibri"/>
        <family val="2"/>
        <scheme val="minor"/>
      </rPr>
      <t xml:space="preserve">
</t>
    </r>
  </si>
  <si>
    <t>Encimera con lavabos fabricadas en material compuesto por 1/3 de resina acrlica de alta resistencia y 2/3 de Hidróxido de Aluminio, color balnaco con las siguientes características:  - Densidad (ISO 1183): 1,73 – 1,76 g/cm3 - Reacción al fuego: B-s1,d0
- Resistencia a agentes químicos según ISO 19712 (Método A)
- No poroso 
- Resistencia a bacterias y hongos según ISO 846
De 50 cm de ancho y 2 cm de espesor, con faldón ingletado de 10 cm en el canto, i/formación de lavabos (9 uds), a razón de 1ud por cada 0,975 m de encimera, taladros para desagüe y grifería, montada con los anclajes precisos y sellada con silicona, con marcado CE y DdP (Declaración de prestaciones) según Reglamento (UE) 305/2011.
Incluso adhesivo de montaje, pequeño material, i/p.p. de material auxiliar, limpieza y retirada de escombros a pie de carga, sin transporte a vertedero y con p.p. de medios auxiliares. Totalmente instalada y en color blanco.</t>
  </si>
  <si>
    <r>
      <t>Bloque autónomo de emergencia</t>
    </r>
    <r>
      <rPr>
        <sz val="8"/>
        <color rgb="FFFF0000"/>
        <rFont val="Calibri"/>
        <family val="2"/>
        <scheme val="minor"/>
      </rPr>
      <t xml:space="preserve"> </t>
    </r>
    <r>
      <rPr>
        <sz val="8"/>
        <color theme="1"/>
        <rFont val="Calibri"/>
        <family val="2"/>
        <scheme val="minor"/>
      </rPr>
      <t xml:space="preserve">, para empotrar, color blanco, carcasa de material autoextinguible y difusor opal, grado de protección IP44 - IK 07 / Clase II, según UNE-EN 60598-2-22, UNE-EN 50102 y UNE 20392:1993; equipado con LEDs de 220 lm, piloto testigo de carga LED verde, con 2 hora de autonomía, con autotest, batería Ni-MH de bajo impacto medioambiental, fuente conmutada de bajo consumo. Con marcado CE según Reglamento (UE) 305/201. Instalado incluyendo replanteo, accesorios de anclaje y conexionado.
</t>
    </r>
  </si>
  <si>
    <r>
      <t>Secamanos eléctric</t>
    </r>
    <r>
      <rPr>
        <sz val="8"/>
        <rFont val="Calibri"/>
        <family val="2"/>
        <scheme val="minor"/>
      </rPr>
      <t>o,  Antibacteriano Blanco, con filtro HEPA,</t>
    </r>
    <r>
      <rPr>
        <sz val="8"/>
        <color theme="1"/>
        <rFont val="Calibri"/>
        <family val="2"/>
        <scheme val="minor"/>
      </rPr>
      <t xml:space="preserve"> alimentación a 230/240 V y 50-60 Hz, potencia nominal 1500 W, motor universal, carcasa de ABS de color blanco con iluminación perimetral con led, base de ABS, con interruptor óptico por aproximación de las manos, tiempo máximo de funcionamiento 30 segundos, tiempo de secado de manos 10 segundos, velocidad de salida del aire 540 km/h, flujo de aire 61 litros/segundo, de 540 mm de altura, 320 mm de anchura y 180 mm de profundidad, con aditivo antimicrobiano en la superficie de secado, señales de aviso de sustitución o limpieza del filtro, avería en el sistema de evaporación y sustitución de las escobillas del motor, protección IP21, aislamiento clase II, nivel sonoro 65,6 dB, peso 6,65 kg. totalmente instalado; i/p.p. de conexiones, anclajes y fijaciones y medios auxiliares. Para su instalación se requerirá aprobación de la D.F.</t>
    </r>
  </si>
  <si>
    <t xml:space="preserve">Espejo reclinable de dimensiones totales de alto 700 mm y ancho 500 mm, con marco en acero inoxidable AISI-304 en acabado satinado, de 28 mm de grosor, incorpora una lámina de seguridad como protección en caso de rotura, totalmente instalado; i/p.p. de anclajes y fijaciones. totalmente e instalado. </t>
  </si>
  <si>
    <r>
      <t>Portarrollos de acero inoxidable c/tapa 18/10, con sistema de fijación oculto. Totalmente instalado sobre paramento mediante tornillería; i/p.p. de fijaciones y medios auxiliares,</t>
    </r>
    <r>
      <rPr>
        <sz val="8"/>
        <rFont val="Calibri"/>
        <family val="2"/>
        <scheme val="minor"/>
      </rPr>
      <t xml:space="preserve"> con aprobacion de la D.F. </t>
    </r>
    <r>
      <rPr>
        <sz val="8"/>
        <color theme="1"/>
        <rFont val="Calibri"/>
        <family val="2"/>
        <scheme val="minor"/>
      </rPr>
      <t xml:space="preserve">
</t>
    </r>
  </si>
  <si>
    <t xml:space="preserve">Tope-percha simple de acero inoxidable 18x10 satinado y tope de goma negra, con sitema de fijación oculto. Totalmente instalado sobre paramento mediante tornillería; i/p.p. de fijaciones y medios auxiliares.
</t>
  </si>
  <si>
    <t xml:space="preserve">Inodoro accesible de tanque bajo, fabricado en porcelana,  formado por taza para tanque con salida vertical u horizontal con juego de fijación a suelo, tanque de alimentación con tapa y mecanismo de descarga de doble pulsador y asiento con tapa con bisagras en acero inoxidable; i/p.p. de manguetón de conexión, latiguillo y llaves de escuadra de1/2" cromadas . Instalado conforme a CTE DB SUA-9. y p.p. de conexionado a la red de suministro de agua y red de saneamiento, Totalmente instalado y funcionando, modelo OSLO PMR de FOSSIL NATURA o equivalente.
</t>
  </si>
  <si>
    <t xml:space="preserve">Inodoro compacto de porcelana vitrificada blanca,  de pie compacto adosado a pared y salida dual, con cisterna empotrada y doble opción de descarga total de polietileno de alta densidad y de dimensiones 50x59 cm y 8 cm de espesor, con llave de escuadra y latiguillo de 1/2" con anillo adaptador, codo de descarga enchufable, estructura de soporte y  pulsador de acero inoxidable de dimensiones 25x16 cm, incluso racor de unión y brida. i/p.p. de manguetón de conexión, latiguillo y llave de aparato. Instalado conforme a CTE DB SUA-9.  Fijado a la pared o suelo mediante 4 puntos de anclaje, sellado con silicona, dotado de asiento con tapa lacados y bisagras de acero inoxidable. y p.p. de conexionado a la red de suministro de agua y red de saneamiento, Marca ROCA, modelo MERIDIAN o equivalente. Totalmente instalado y funcionando. </t>
  </si>
  <si>
    <t>Urinario mural sin agua, de medidas compactas y fabricado con material cerámico, con ancho aproximado de 335 mm., fondo 300 mm. y alto 620 mm., colocado mediante anclajes de fijación a la pared, con sifón incorporado al aparato, dotado de tapón de limpieza y manguito; conforme UNE 67001. y p.p. de conexionado a la red de saneamiento, , i/p.p. de pequeño material y medios auxiliares. Totalmente instalado y funcionando, Marca URIMAT, modelo ceramic compact o equivalente.</t>
  </si>
  <si>
    <t xml:space="preserve">Lavabo especial para personas con movilidad reducida, de porcelana vitrificada en color blanco,  con cuenca cóncava, apoyos para codos y alzamiento para salpicaduras, provisto de desagüe superior y jabonera lateral, colocado mediante pernos a la pared, y con grifería electrónica a 220 V. Roca LOFT o equivalente,  para lavabo (un agua) con sensor integrado en el caño, incluye fuente de alimentación, con aireador y enlaces de alimentación flexibles, cromado, incluso bastidor empotrable para lavabo mural, válvula de desagüe de 32 mm., llaves de escuadra de1/2" cromadas y latiguillos flexibles de 20 cm. y de1/2", con p.p. de conexionado a la red eléctrica,  sifón cromado, red de suministro de agua y red de saneamiento, Totalmente instalado y funcionando, modelo ACCESS PMR de Roca o equivalente.
</t>
  </si>
  <si>
    <t>Grifería electrónica a 230 V. De formas sencillas, colocación sobre encimera, para lavabo (un agua) con sensor integrado en el caño, incluye fuente de alimentación eléctrica a red, con rompechorros y enlaces de alimentación flexibles, válvula de desagüe de 32 mm, llaves de escuadra de 1/2" cromadas, y latiguillos flexibles de 20 cm. y de 1/2", incluso embellecedor cromado, y p.p. de conexionado a la red de alimentación eléctrica, de suministro de agua y red de saneamiento, instalado y funcionando. Marca ROCA, modelo LOFT o equivalente.</t>
  </si>
  <si>
    <t xml:space="preserve">Frente de acceso de cabina sanitaria, fabricado con tableros de fibras fenólicas, acabado color blanco (ral 9003) con textura vetas de madera, tipo B170-Legno Blanc Absolu de Polyrey o equivalente; con alma de resinas termoendurecidas HPL, puerta y paneles fijos de 12,5 mm . de espesor mínimo, con altura de 250 cm, fijada a suelo mediante perfiles U de aluminio incluido en el precio e incluso rodapie de protección frontal frente al contacto directo con el agua,  herrajes y accesorios de nylon reforzados con acero,con tratamiento susperficial antirrallado, antibacteriano y antigraffiti, totalmente resistente a la humedad, acabado color a determinar según catalogo; fijado a los paramentos mediante tornillería o fijaciones ocultas y anclajes desmontables en su caso, todos sus componentes en acero inoxidable ANSI 304, incluyendo en los despieces  p.p. de puerta de pasos a las cabinas, del mismo material, con rebaje tanto en la hoja como en el tablero, formando batiente y galce en todo su perímetro. Los herrajes de colgar como de cierre y manillas serán de acero inoxidable siendo el tirador o manilla en forma de U. En las hojas de las cabinas tendrán incorporado en el elemento de cierre, sistema de apertura de emergencia exterior y señalización de ocupado o libre. Totalmente instalada.
</t>
  </si>
  <si>
    <r>
      <t xml:space="preserve">Alicatado plaqueta cerámica, de 120x60cm (BIII s/UNE-EN-14411), - Porcelánico rectificado
- Dimensiones: 60x120 ± 1%, Grosor: 6mm ± 1%, </t>
    </r>
    <r>
      <rPr>
        <u/>
        <sz val="8"/>
        <rFont val="Calibri"/>
        <family val="2"/>
        <scheme val="minor"/>
      </rPr>
      <t>Acabado imitación mármol (blanco con vetas grises)</t>
    </r>
    <r>
      <rPr>
        <sz val="8"/>
        <rFont val="Calibri"/>
        <family val="2"/>
        <scheme val="minor"/>
      </rPr>
      <t>, Resistencia a las manchas: valor 5, Absorción de agua (E≤0,5%), Características mecánicas (ISO 10545-4): 
o Módulo de rotura: &gt;45N/mm2
o Fuerza de rotura: &gt;1100 N
o Resistencia a la abrasión: &lt;140
- Resistencia a los productos químicos: clase A
Recibido con adhesivo cementoso aligerado de altas prestaciones Ultralite S2 de Mapei o equivalente, con deslizamiento vertical nulo y tiempo abierto prolongado, sin incluir enfoscado de mortero, incluido parte proporcional de cortes, ingletes, piezas especiales, rejuntado con mortero especial CG2 WA (UNE-EN 13888), tipo Ultracolor Plus de Mapei o equivalente, de color similar a la plaqueta y espesor recomendado por el fabricante del gres y limpieza, s/NTE-RPA-4, medido deduciendo huecos superiores a 1 m2. Para un espesor de rendimiento de 2 kg/m2. Aplicación y preparación del soporte según se especifica en ficha técnica de producto. Producto con marcado CE y DdP (Declaración de prestaciones) según Reglamento (UE) 305/2011.
i/p.p. de material auxiliar, limpieza y retirada de escombros a pie de carga, sin transporte a vertedero y con p.p. de medios auxiliares. 
Tipo acabado: modelo Statuario Michelangelo de Emil cerámica Tele di Marmo o equivalente.</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</si>
</sst>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sz val="8"/>
      <color rgb="FFFF0000"/>
      <name val="Calibri"/>
      <family val="2"/>
      <scheme val="minor"/>
    </font>
    <font>
      <sz val="8"/>
      <name val="Calibri"/>
      <family val="2"/>
      <scheme val="minor"/>
    </font>
    <font>
      <b/>
      <sz val="8"/>
      <name val="Calibri"/>
      <family val="2"/>
      <scheme val="minor"/>
    </font>
    <font>
      <sz val="8"/>
      <name val="Calibri"/>
      <family val="2"/>
    </font>
    <font>
      <b/>
      <sz val="11"/>
      <color rgb="FFFF0000"/>
      <name val="Calibri"/>
      <family val="2"/>
      <scheme val="minor"/>
    </font>
    <font>
      <b/>
      <sz val="11"/>
      <name val="Calibri"/>
      <family val="2"/>
      <scheme val="minor"/>
    </font>
    <font>
      <b/>
      <sz val="12"/>
      <color theme="1"/>
      <name val="Calibri"/>
      <family val="2"/>
      <scheme val="minor"/>
    </font>
    <font>
      <sz val="9.6"/>
      <name val="Calibri"/>
      <family val="2"/>
    </font>
    <font>
      <u/>
      <sz val="8"/>
      <color theme="1"/>
      <name val="Calibri"/>
      <family val="2"/>
      <scheme val="minor"/>
    </font>
    <font>
      <sz val="8"/>
      <color theme="1"/>
      <name val="Calibri"/>
      <family val="2"/>
    </font>
    <font>
      <u/>
      <sz val="8"/>
      <name val="Calibri"/>
      <family val="2"/>
      <scheme val="minor"/>
    </font>
  </fonts>
  <fills count="8">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
      <patternFill patternType="solid">
        <fgColor theme="0" tint="-0.249977111117893"/>
        <bgColor indexed="64"/>
      </patternFill>
    </fill>
    <fill>
      <patternFill patternType="solid">
        <fgColor theme="1"/>
        <bgColor indexed="64"/>
      </patternFill>
    </fill>
  </fills>
  <borders count="22">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1">
    <xf numFmtId="0" fontId="0" fillId="0" borderId="0"/>
  </cellStyleXfs>
  <cellXfs count="168">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4" fontId="4" fillId="2" borderId="0" xfId="0" applyNumberFormat="1" applyFont="1" applyFill="1" applyAlignment="1">
      <alignment vertical="top"/>
    </xf>
    <xf numFmtId="0" fontId="3" fillId="0" borderId="0" xfId="0" applyFont="1" applyAlignment="1">
      <alignment vertical="top"/>
    </xf>
    <xf numFmtId="0" fontId="3" fillId="0" borderId="0" xfId="0" applyFont="1" applyAlignment="1">
      <alignment vertical="top" wrapText="1"/>
    </xf>
    <xf numFmtId="0" fontId="3" fillId="4" borderId="0" xfId="0" applyFont="1" applyFill="1" applyAlignment="1">
      <alignment vertical="top"/>
    </xf>
    <xf numFmtId="49" fontId="4" fillId="5" borderId="0" xfId="0" applyNumberFormat="1"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0" fontId="3" fillId="4" borderId="0" xfId="0" applyFont="1" applyFill="1" applyAlignment="1">
      <alignment vertical="top" wrapText="1"/>
    </xf>
    <xf numFmtId="49" fontId="4" fillId="5" borderId="0" xfId="0" applyNumberFormat="1" applyFont="1" applyFill="1" applyAlignment="1">
      <alignment vertical="top" wrapText="1"/>
    </xf>
    <xf numFmtId="4" fontId="4" fillId="3" borderId="0" xfId="0" applyNumberFormat="1" applyFont="1" applyFill="1" applyAlignment="1">
      <alignment vertical="top"/>
    </xf>
    <xf numFmtId="4" fontId="4" fillId="5" borderId="0" xfId="0" applyNumberFormat="1" applyFont="1" applyFill="1" applyAlignment="1">
      <alignment vertical="top"/>
    </xf>
    <xf numFmtId="49" fontId="4" fillId="0" borderId="0" xfId="0" applyNumberFormat="1" applyFont="1" applyAlignment="1">
      <alignment vertical="top" wrapText="1"/>
    </xf>
    <xf numFmtId="49" fontId="4" fillId="3" borderId="1" xfId="0" applyNumberFormat="1" applyFont="1" applyFill="1" applyBorder="1" applyAlignment="1">
      <alignment vertical="top" wrapText="1"/>
    </xf>
    <xf numFmtId="4" fontId="4" fillId="3" borderId="1" xfId="0" applyNumberFormat="1" applyFont="1" applyFill="1" applyBorder="1" applyAlignment="1">
      <alignment vertical="top"/>
    </xf>
    <xf numFmtId="49" fontId="4" fillId="0" borderId="0" xfId="0" applyNumberFormat="1" applyFont="1" applyAlignment="1">
      <alignment horizontal="right" vertical="top" wrapText="1"/>
    </xf>
    <xf numFmtId="49" fontId="4" fillId="3" borderId="0" xfId="0" applyNumberFormat="1" applyFont="1" applyFill="1" applyAlignment="1">
      <alignment horizontal="right" vertical="top" wrapText="1"/>
    </xf>
    <xf numFmtId="0" fontId="0" fillId="0" borderId="1" xfId="0" applyBorder="1"/>
    <xf numFmtId="4" fontId="4" fillId="2" borderId="1" xfId="0" applyNumberFormat="1" applyFont="1" applyFill="1" applyBorder="1" applyAlignment="1">
      <alignment vertical="top"/>
    </xf>
    <xf numFmtId="0" fontId="0" fillId="0" borderId="0" xfId="0" applyAlignment="1">
      <alignment horizontal="right" vertical="top" wrapText="1"/>
    </xf>
    <xf numFmtId="0" fontId="0" fillId="0" borderId="0" xfId="0" applyBorder="1"/>
    <xf numFmtId="49" fontId="4" fillId="0" borderId="1" xfId="0" applyNumberFormat="1" applyFont="1" applyBorder="1" applyAlignment="1">
      <alignment horizontal="right" vertical="top" wrapText="1"/>
    </xf>
    <xf numFmtId="0" fontId="3" fillId="0" borderId="0" xfId="0" applyFont="1" applyBorder="1" applyAlignment="1">
      <alignment horizontal="left" vertical="center" wrapText="1"/>
    </xf>
    <xf numFmtId="0" fontId="3" fillId="0" borderId="0" xfId="0" applyFont="1" applyAlignment="1">
      <alignment vertical="top" wrapText="1"/>
    </xf>
    <xf numFmtId="49" fontId="3" fillId="0" borderId="0" xfId="0" applyNumberFormat="1" applyFont="1" applyAlignment="1">
      <alignment vertical="top" wrapText="1"/>
    </xf>
    <xf numFmtId="0" fontId="3" fillId="4" borderId="0" xfId="0" applyFont="1" applyFill="1" applyAlignment="1">
      <alignment vertical="top" wrapText="1"/>
    </xf>
    <xf numFmtId="49" fontId="4" fillId="0" borderId="2" xfId="0" applyNumberFormat="1" applyFont="1" applyBorder="1" applyAlignment="1">
      <alignment vertical="top" wrapText="1"/>
    </xf>
    <xf numFmtId="0" fontId="3" fillId="0" borderId="2" xfId="0" applyFont="1" applyBorder="1" applyAlignment="1">
      <alignment vertical="top" wrapText="1"/>
    </xf>
    <xf numFmtId="0" fontId="3" fillId="0" borderId="4" xfId="0" applyFont="1" applyBorder="1" applyAlignment="1">
      <alignment vertical="top" wrapText="1"/>
    </xf>
    <xf numFmtId="49" fontId="4" fillId="0" borderId="2" xfId="0" applyNumberFormat="1" applyFont="1" applyBorder="1" applyAlignment="1">
      <alignment vertical="center" wrapText="1"/>
    </xf>
    <xf numFmtId="0" fontId="3" fillId="0" borderId="3" xfId="0" applyFont="1" applyBorder="1" applyAlignment="1">
      <alignment vertical="top" wrapText="1"/>
    </xf>
    <xf numFmtId="0" fontId="3" fillId="0" borderId="5" xfId="0" applyFont="1" applyBorder="1" applyAlignment="1">
      <alignment vertical="top" wrapText="1"/>
    </xf>
    <xf numFmtId="0" fontId="3" fillId="0" borderId="2" xfId="0" applyFont="1" applyFill="1" applyBorder="1" applyAlignment="1">
      <alignment vertical="top" wrapText="1"/>
    </xf>
    <xf numFmtId="0" fontId="0" fillId="0" borderId="0" xfId="0" applyAlignment="1">
      <alignment wrapText="1"/>
    </xf>
    <xf numFmtId="0" fontId="4" fillId="3" borderId="0" xfId="0" applyFont="1" applyFill="1" applyAlignment="1">
      <alignment vertical="top" wrapText="1"/>
    </xf>
    <xf numFmtId="49" fontId="3" fillId="0" borderId="2" xfId="0" applyNumberFormat="1" applyFont="1" applyBorder="1" applyAlignment="1">
      <alignment vertical="top" wrapText="1"/>
    </xf>
    <xf numFmtId="0" fontId="4" fillId="5" borderId="0" xfId="0" applyFont="1" applyFill="1" applyAlignment="1">
      <alignment vertical="top" wrapText="1"/>
    </xf>
    <xf numFmtId="0" fontId="3" fillId="0" borderId="2" xfId="0" applyFont="1" applyBorder="1" applyAlignment="1">
      <alignment horizontal="left" vertical="center" wrapText="1"/>
    </xf>
    <xf numFmtId="0" fontId="4" fillId="0" borderId="0" xfId="0" applyFont="1" applyFill="1" applyAlignment="1">
      <alignment vertical="top" wrapText="1"/>
    </xf>
    <xf numFmtId="0" fontId="3" fillId="0" borderId="2" xfId="0" applyFont="1" applyBorder="1" applyAlignment="1">
      <alignment vertical="center" wrapText="1"/>
    </xf>
    <xf numFmtId="0" fontId="4" fillId="0" borderId="0" xfId="0" applyFont="1" applyAlignment="1">
      <alignment vertical="top" wrapText="1"/>
    </xf>
    <xf numFmtId="0" fontId="4" fillId="4" borderId="0" xfId="0" applyFont="1" applyFill="1" applyAlignment="1">
      <alignment vertical="top" wrapText="1"/>
    </xf>
    <xf numFmtId="0" fontId="7" fillId="0" borderId="2" xfId="0" applyFont="1" applyBorder="1" applyAlignment="1">
      <alignment vertical="top" wrapText="1"/>
    </xf>
    <xf numFmtId="49" fontId="8" fillId="0" borderId="2" xfId="0" applyNumberFormat="1" applyFont="1" applyBorder="1" applyAlignment="1">
      <alignment vertical="top" wrapText="1"/>
    </xf>
    <xf numFmtId="0" fontId="7" fillId="0" borderId="4" xfId="0" applyFont="1" applyBorder="1" applyAlignment="1">
      <alignment vertical="top" wrapText="1"/>
    </xf>
    <xf numFmtId="0" fontId="3" fillId="0" borderId="7" xfId="0" applyFont="1" applyBorder="1" applyAlignment="1">
      <alignment vertical="top" wrapText="1"/>
    </xf>
    <xf numFmtId="0" fontId="7" fillId="0" borderId="3" xfId="0" applyFont="1" applyFill="1" applyBorder="1" applyAlignment="1">
      <alignment vertical="top" wrapText="1"/>
    </xf>
    <xf numFmtId="49" fontId="8" fillId="0" borderId="2" xfId="0" applyNumberFormat="1" applyFont="1" applyFill="1" applyBorder="1" applyAlignment="1">
      <alignment vertical="top" wrapText="1"/>
    </xf>
    <xf numFmtId="0" fontId="4" fillId="0" borderId="2" xfId="0" applyFont="1" applyBorder="1" applyAlignment="1">
      <alignment vertical="top" wrapText="1"/>
    </xf>
    <xf numFmtId="49" fontId="5" fillId="0" borderId="12" xfId="0" applyNumberFormat="1" applyFont="1" applyBorder="1" applyAlignment="1">
      <alignment horizontal="center" vertical="center" wrapText="1"/>
    </xf>
    <xf numFmtId="0" fontId="3" fillId="0" borderId="8" xfId="0" applyFont="1" applyBorder="1" applyAlignment="1">
      <alignment vertical="top" wrapText="1"/>
    </xf>
    <xf numFmtId="0" fontId="6" fillId="0" borderId="0" xfId="0" applyFont="1" applyAlignment="1">
      <alignment vertical="top" wrapText="1"/>
    </xf>
    <xf numFmtId="0" fontId="3" fillId="0" borderId="0" xfId="0" applyFont="1" applyAlignment="1">
      <alignment horizontal="left" wrapText="1"/>
    </xf>
    <xf numFmtId="0" fontId="1" fillId="0" borderId="0" xfId="0" applyFont="1" applyBorder="1" applyAlignment="1">
      <alignment vertical="top" wrapText="1"/>
    </xf>
    <xf numFmtId="0" fontId="3" fillId="0" borderId="0" xfId="0" applyFont="1" applyAlignment="1">
      <alignment wrapText="1"/>
    </xf>
    <xf numFmtId="0" fontId="7" fillId="0" borderId="0" xfId="0" applyFont="1" applyAlignment="1">
      <alignment vertical="top" wrapText="1"/>
    </xf>
    <xf numFmtId="0" fontId="7" fillId="4" borderId="0" xfId="0" applyFont="1" applyFill="1" applyAlignment="1">
      <alignment vertical="top" wrapText="1"/>
    </xf>
    <xf numFmtId="0" fontId="3" fillId="0" borderId="0" xfId="0" applyFont="1" applyBorder="1" applyAlignment="1">
      <alignment vertical="top" wrapText="1"/>
    </xf>
    <xf numFmtId="49" fontId="3" fillId="0" borderId="0" xfId="0" applyNumberFormat="1" applyFont="1" applyBorder="1" applyAlignment="1">
      <alignment vertical="top" wrapText="1"/>
    </xf>
    <xf numFmtId="0" fontId="3" fillId="7" borderId="0" xfId="0" applyFont="1" applyFill="1" applyBorder="1" applyAlignment="1">
      <alignment vertical="top" wrapText="1"/>
    </xf>
    <xf numFmtId="49" fontId="3" fillId="7" borderId="0" xfId="0" applyNumberFormat="1" applyFont="1" applyFill="1" applyBorder="1" applyAlignment="1">
      <alignment vertical="top" wrapText="1"/>
    </xf>
    <xf numFmtId="49" fontId="3" fillId="0" borderId="0" xfId="0" applyNumberFormat="1" applyFont="1" applyBorder="1" applyAlignment="1">
      <alignment wrapText="1"/>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49" fontId="12" fillId="0" borderId="14" xfId="0" applyNumberFormat="1" applyFont="1" applyBorder="1" applyAlignment="1">
      <alignment horizontal="center" vertical="top" wrapText="1"/>
    </xf>
    <xf numFmtId="49" fontId="12" fillId="0" borderId="15" xfId="0" applyNumberFormat="1" applyFont="1" applyBorder="1" applyAlignment="1">
      <alignment horizontal="center" vertical="top" wrapText="1"/>
    </xf>
    <xf numFmtId="49" fontId="12" fillId="0" borderId="16" xfId="0" applyNumberFormat="1" applyFont="1" applyBorder="1" applyAlignment="1">
      <alignment vertical="top" wrapText="1"/>
    </xf>
    <xf numFmtId="49" fontId="12" fillId="0" borderId="17" xfId="0" applyNumberFormat="1" applyFont="1" applyBorder="1" applyAlignment="1">
      <alignment vertical="top" wrapText="1"/>
    </xf>
    <xf numFmtId="49" fontId="2" fillId="0" borderId="14" xfId="0" applyNumberFormat="1" applyFont="1" applyBorder="1" applyAlignment="1">
      <alignment horizontal="center" vertical="top" wrapText="1"/>
    </xf>
    <xf numFmtId="49" fontId="2" fillId="0" borderId="15" xfId="0" applyNumberFormat="1" applyFont="1" applyBorder="1" applyAlignment="1">
      <alignment horizontal="center" vertical="top" wrapText="1"/>
    </xf>
    <xf numFmtId="49" fontId="2" fillId="0" borderId="15" xfId="0" applyNumberFormat="1" applyFont="1" applyBorder="1" applyAlignment="1">
      <alignment vertical="top" wrapText="1"/>
    </xf>
    <xf numFmtId="49" fontId="2" fillId="0" borderId="10" xfId="0" applyNumberFormat="1" applyFont="1" applyBorder="1" applyAlignment="1">
      <alignment vertical="top" wrapText="1"/>
    </xf>
    <xf numFmtId="49" fontId="5" fillId="0" borderId="11" xfId="0" applyNumberFormat="1" applyFont="1" applyBorder="1" applyAlignment="1">
      <alignment horizontal="center" vertical="center" wrapText="1"/>
    </xf>
    <xf numFmtId="49" fontId="5" fillId="0" borderId="13" xfId="0" applyNumberFormat="1" applyFont="1" applyBorder="1" applyAlignment="1">
      <alignment horizontal="center" vertical="center" wrapText="1"/>
    </xf>
    <xf numFmtId="49" fontId="3" fillId="0" borderId="2" xfId="0" applyNumberFormat="1" applyFont="1" applyFill="1" applyBorder="1" applyAlignment="1">
      <alignment vertical="top" wrapText="1"/>
    </xf>
    <xf numFmtId="3" fontId="4" fillId="0" borderId="0" xfId="0" applyNumberFormat="1" applyFont="1" applyFill="1" applyAlignment="1">
      <alignment vertical="top" wrapText="1"/>
    </xf>
    <xf numFmtId="4" fontId="4" fillId="0" borderId="0" xfId="0" applyNumberFormat="1" applyFont="1" applyFill="1" applyAlignment="1">
      <alignment vertical="top" wrapText="1"/>
    </xf>
    <xf numFmtId="0" fontId="3" fillId="0" borderId="0" xfId="0" applyFont="1" applyFill="1" applyAlignment="1">
      <alignment vertical="top" wrapText="1"/>
    </xf>
    <xf numFmtId="4" fontId="3" fillId="2" borderId="4" xfId="0" applyNumberFormat="1" applyFont="1" applyFill="1" applyBorder="1" applyAlignment="1">
      <alignment vertical="top" wrapText="1"/>
    </xf>
    <xf numFmtId="3" fontId="3" fillId="0" borderId="0" xfId="0" applyNumberFormat="1" applyFont="1" applyFill="1" applyAlignment="1">
      <alignment vertical="top" wrapText="1"/>
    </xf>
    <xf numFmtId="4" fontId="3" fillId="0" borderId="0" xfId="0" applyNumberFormat="1" applyFont="1" applyFill="1" applyAlignment="1">
      <alignment vertical="top" wrapText="1"/>
    </xf>
    <xf numFmtId="0" fontId="0" fillId="0" borderId="0" xfId="0" applyFont="1" applyAlignment="1">
      <alignment wrapText="1"/>
    </xf>
    <xf numFmtId="49" fontId="4" fillId="0" borderId="2" xfId="0" applyNumberFormat="1" applyFont="1" applyFill="1" applyBorder="1" applyAlignment="1">
      <alignment vertical="top" wrapText="1"/>
    </xf>
    <xf numFmtId="4" fontId="4" fillId="2" borderId="2" xfId="0" applyNumberFormat="1" applyFont="1" applyFill="1" applyBorder="1" applyAlignment="1">
      <alignment vertical="top" wrapText="1"/>
    </xf>
    <xf numFmtId="0" fontId="0" fillId="0" borderId="0" xfId="0" applyFill="1" applyBorder="1" applyAlignment="1">
      <alignment wrapText="1"/>
    </xf>
    <xf numFmtId="4" fontId="3" fillId="0" borderId="2" xfId="0" applyNumberFormat="1" applyFont="1" applyBorder="1" applyAlignment="1">
      <alignment vertical="top" wrapText="1"/>
    </xf>
    <xf numFmtId="4" fontId="3" fillId="0" borderId="0" xfId="0" applyNumberFormat="1" applyFont="1" applyBorder="1" applyAlignment="1">
      <alignment vertical="top" wrapText="1"/>
    </xf>
    <xf numFmtId="0" fontId="3" fillId="7" borderId="0" xfId="0" applyFont="1" applyFill="1" applyAlignment="1">
      <alignment vertical="top" wrapText="1"/>
    </xf>
    <xf numFmtId="4" fontId="3" fillId="7" borderId="0" xfId="0" applyNumberFormat="1" applyFont="1" applyFill="1" applyBorder="1" applyAlignment="1">
      <alignment vertical="top" wrapText="1"/>
    </xf>
    <xf numFmtId="49" fontId="4" fillId="7" borderId="0" xfId="0" applyNumberFormat="1" applyFont="1" applyFill="1" applyBorder="1" applyAlignment="1">
      <alignment vertical="top" wrapText="1"/>
    </xf>
    <xf numFmtId="4" fontId="4" fillId="7" borderId="0" xfId="0" applyNumberFormat="1" applyFont="1" applyFill="1" applyBorder="1" applyAlignment="1">
      <alignment vertical="top" wrapText="1"/>
    </xf>
    <xf numFmtId="0" fontId="0" fillId="7" borderId="0" xfId="0" applyFill="1" applyAlignment="1">
      <alignment wrapText="1"/>
    </xf>
    <xf numFmtId="4" fontId="3" fillId="0" borderId="0" xfId="0" applyNumberFormat="1" applyFont="1" applyFill="1" applyBorder="1" applyAlignment="1">
      <alignment vertical="top" wrapText="1"/>
    </xf>
    <xf numFmtId="3" fontId="3" fillId="0" borderId="0" xfId="0" applyNumberFormat="1" applyFont="1" applyAlignment="1">
      <alignment vertical="top" wrapText="1"/>
    </xf>
    <xf numFmtId="4" fontId="4" fillId="6" borderId="4" xfId="0" applyNumberFormat="1" applyFont="1" applyFill="1" applyBorder="1" applyAlignment="1">
      <alignment vertical="top" wrapText="1"/>
    </xf>
    <xf numFmtId="4" fontId="3" fillId="2" borderId="2" xfId="0" applyNumberFormat="1" applyFont="1" applyFill="1" applyBorder="1" applyAlignment="1">
      <alignment vertical="top" wrapText="1"/>
    </xf>
    <xf numFmtId="49" fontId="3" fillId="0" borderId="5" xfId="0" applyNumberFormat="1" applyFont="1" applyBorder="1" applyAlignment="1">
      <alignment vertical="top" wrapText="1"/>
    </xf>
    <xf numFmtId="49" fontId="3" fillId="0" borderId="0" xfId="0" applyNumberFormat="1" applyFont="1" applyFill="1" applyBorder="1" applyAlignment="1">
      <alignment vertical="top" wrapText="1"/>
    </xf>
    <xf numFmtId="4" fontId="4" fillId="0" borderId="0" xfId="0" applyNumberFormat="1" applyFont="1" applyFill="1" applyBorder="1" applyAlignment="1">
      <alignment vertical="top" wrapText="1"/>
    </xf>
    <xf numFmtId="3" fontId="3" fillId="0" borderId="2" xfId="0" applyNumberFormat="1" applyFont="1" applyBorder="1" applyAlignment="1">
      <alignment vertical="top" wrapText="1"/>
    </xf>
    <xf numFmtId="4" fontId="4" fillId="0" borderId="2" xfId="0" applyNumberFormat="1" applyFont="1" applyBorder="1" applyAlignment="1">
      <alignment vertical="top" wrapText="1"/>
    </xf>
    <xf numFmtId="49" fontId="4" fillId="0" borderId="3" xfId="0" applyNumberFormat="1" applyFont="1" applyBorder="1" applyAlignment="1">
      <alignment vertical="top" wrapText="1"/>
    </xf>
    <xf numFmtId="4" fontId="7" fillId="0" borderId="2" xfId="0" applyNumberFormat="1" applyFont="1" applyBorder="1" applyAlignment="1">
      <alignment vertical="top" wrapText="1"/>
    </xf>
    <xf numFmtId="49" fontId="7" fillId="0" borderId="2" xfId="0" applyNumberFormat="1" applyFont="1" applyBorder="1" applyAlignment="1">
      <alignment vertical="top" wrapText="1"/>
    </xf>
    <xf numFmtId="49" fontId="7" fillId="0" borderId="5" xfId="0" applyNumberFormat="1" applyFont="1" applyBorder="1" applyAlignment="1">
      <alignment vertical="top" wrapText="1"/>
    </xf>
    <xf numFmtId="49" fontId="4" fillId="0" borderId="0" xfId="0" applyNumberFormat="1" applyFont="1" applyBorder="1" applyAlignment="1">
      <alignment vertical="top" wrapText="1"/>
    </xf>
    <xf numFmtId="4" fontId="3" fillId="0" borderId="0" xfId="0" applyNumberFormat="1" applyFont="1" applyAlignment="1">
      <alignment vertical="top" wrapText="1"/>
    </xf>
    <xf numFmtId="4" fontId="3" fillId="2" borderId="0" xfId="0" applyNumberFormat="1" applyFont="1" applyFill="1" applyAlignment="1">
      <alignment vertical="top" wrapText="1"/>
    </xf>
    <xf numFmtId="4" fontId="4" fillId="2" borderId="0" xfId="0" applyNumberFormat="1" applyFont="1" applyFill="1" applyAlignment="1">
      <alignment vertical="top" wrapText="1"/>
    </xf>
    <xf numFmtId="49" fontId="7" fillId="0" borderId="2" xfId="0" applyNumberFormat="1" applyFont="1" applyFill="1" applyBorder="1" applyAlignment="1">
      <alignment vertical="top" wrapText="1"/>
    </xf>
    <xf numFmtId="49" fontId="7" fillId="0" borderId="5" xfId="0" applyNumberFormat="1" applyFont="1" applyFill="1" applyBorder="1" applyAlignment="1">
      <alignment vertical="top" wrapText="1"/>
    </xf>
    <xf numFmtId="4" fontId="4" fillId="2" borderId="21" xfId="0" applyNumberFormat="1" applyFont="1" applyFill="1" applyBorder="1" applyAlignment="1">
      <alignment vertical="top" wrapText="1"/>
    </xf>
    <xf numFmtId="0" fontId="3" fillId="4" borderId="2" xfId="0" applyFont="1" applyFill="1" applyBorder="1" applyAlignment="1">
      <alignment vertical="top" wrapText="1"/>
    </xf>
    <xf numFmtId="0" fontId="0" fillId="0" borderId="0" xfId="0" applyFill="1" applyAlignment="1">
      <alignment wrapText="1"/>
    </xf>
    <xf numFmtId="49" fontId="4" fillId="0" borderId="4" xfId="0" applyNumberFormat="1" applyFont="1" applyBorder="1" applyAlignment="1">
      <alignment vertical="top" wrapText="1"/>
    </xf>
    <xf numFmtId="3" fontId="3" fillId="0" borderId="4" xfId="0" applyNumberFormat="1" applyFont="1" applyBorder="1" applyAlignment="1">
      <alignment vertical="top" wrapText="1"/>
    </xf>
    <xf numFmtId="0" fontId="3" fillId="0" borderId="8" xfId="0" applyFont="1" applyFill="1" applyBorder="1" applyAlignment="1">
      <alignment vertical="top" wrapText="1"/>
    </xf>
    <xf numFmtId="49" fontId="4" fillId="0" borderId="14" xfId="0" applyNumberFormat="1" applyFont="1" applyBorder="1" applyAlignment="1">
      <alignment horizontal="right" vertical="center" wrapText="1"/>
    </xf>
    <xf numFmtId="49" fontId="4" fillId="0" borderId="15" xfId="0" applyNumberFormat="1" applyFont="1" applyBorder="1" applyAlignment="1">
      <alignment horizontal="right" vertical="center" wrapText="1"/>
    </xf>
    <xf numFmtId="49" fontId="4" fillId="0" borderId="10" xfId="0" applyNumberFormat="1" applyFont="1" applyBorder="1" applyAlignment="1">
      <alignment horizontal="right" vertical="center" wrapText="1"/>
    </xf>
    <xf numFmtId="3" fontId="3" fillId="0" borderId="8" xfId="0" applyNumberFormat="1" applyFont="1" applyBorder="1" applyAlignment="1">
      <alignment vertical="top" wrapText="1"/>
    </xf>
    <xf numFmtId="4" fontId="4" fillId="0" borderId="20" xfId="0" applyNumberFormat="1" applyFont="1" applyFill="1" applyBorder="1" applyAlignment="1">
      <alignment vertical="top" wrapText="1"/>
    </xf>
    <xf numFmtId="0" fontId="3" fillId="0" borderId="3" xfId="0" applyFont="1" applyBorder="1" applyAlignment="1">
      <alignment horizontal="right" vertical="center" wrapText="1"/>
    </xf>
    <xf numFmtId="4" fontId="3" fillId="0" borderId="3" xfId="0" applyNumberFormat="1" applyFont="1" applyBorder="1" applyAlignment="1">
      <alignment vertical="top" wrapText="1"/>
    </xf>
    <xf numFmtId="0" fontId="3" fillId="0" borderId="2" xfId="0" applyFont="1" applyBorder="1" applyAlignment="1">
      <alignment horizontal="right" vertical="center" wrapText="1"/>
    </xf>
    <xf numFmtId="4" fontId="3" fillId="0" borderId="4" xfId="0" applyNumberFormat="1" applyFont="1" applyBorder="1" applyAlignment="1">
      <alignment wrapText="1"/>
    </xf>
    <xf numFmtId="4" fontId="4" fillId="0" borderId="9" xfId="0" applyNumberFormat="1" applyFont="1" applyBorder="1" applyAlignment="1">
      <alignment wrapText="1"/>
    </xf>
    <xf numFmtId="49" fontId="4" fillId="0" borderId="0" xfId="0" applyNumberFormat="1" applyFont="1" applyFill="1" applyAlignment="1">
      <alignment vertical="top" wrapText="1"/>
    </xf>
    <xf numFmtId="49" fontId="3" fillId="0" borderId="0" xfId="0" applyNumberFormat="1" applyFont="1" applyFill="1" applyAlignment="1">
      <alignment vertical="top" wrapText="1"/>
    </xf>
    <xf numFmtId="4" fontId="11" fillId="0" borderId="18" xfId="0" applyNumberFormat="1" applyFont="1" applyBorder="1" applyAlignment="1">
      <alignment horizontal="center" vertical="center" wrapText="1"/>
    </xf>
    <xf numFmtId="0" fontId="4" fillId="0" borderId="14" xfId="0" applyFont="1" applyBorder="1" applyAlignment="1">
      <alignment horizontal="right" vertical="center" wrapText="1"/>
    </xf>
    <xf numFmtId="0" fontId="4" fillId="0" borderId="15" xfId="0" applyFont="1" applyBorder="1" applyAlignment="1">
      <alignment horizontal="right" vertical="center" wrapText="1"/>
    </xf>
    <xf numFmtId="0" fontId="4" fillId="0" borderId="10" xfId="0" applyFont="1" applyBorder="1" applyAlignment="1">
      <alignment horizontal="right" vertical="center" wrapText="1"/>
    </xf>
    <xf numFmtId="4" fontId="11" fillId="0" borderId="19" xfId="0" applyNumberFormat="1" applyFont="1" applyBorder="1" applyAlignment="1">
      <alignment horizontal="center" vertical="center" wrapText="1"/>
    </xf>
    <xf numFmtId="0" fontId="7" fillId="0" borderId="4" xfId="0" applyFont="1" applyFill="1" applyBorder="1" applyAlignment="1">
      <alignment vertical="top" wrapText="1"/>
    </xf>
    <xf numFmtId="0" fontId="7" fillId="0" borderId="2" xfId="0" applyFont="1" applyFill="1" applyBorder="1" applyAlignment="1">
      <alignment vertical="top" wrapText="1"/>
    </xf>
    <xf numFmtId="49" fontId="12" fillId="0" borderId="16" xfId="0" applyNumberFormat="1" applyFont="1" applyBorder="1" applyAlignment="1" applyProtection="1">
      <alignment vertical="top" wrapText="1"/>
      <protection locked="0"/>
    </xf>
    <xf numFmtId="49" fontId="2" fillId="0" borderId="15" xfId="0" applyNumberFormat="1" applyFont="1" applyBorder="1" applyAlignment="1" applyProtection="1">
      <alignment vertical="top" wrapText="1"/>
      <protection locked="0"/>
    </xf>
    <xf numFmtId="49" fontId="5" fillId="0" borderId="12" xfId="0" applyNumberFormat="1" applyFont="1" applyBorder="1" applyAlignment="1" applyProtection="1">
      <alignment horizontal="center" vertical="center" wrapText="1"/>
      <protection locked="0"/>
    </xf>
    <xf numFmtId="0" fontId="4" fillId="3" borderId="0" xfId="0" applyFont="1" applyFill="1" applyAlignment="1" applyProtection="1">
      <alignment vertical="top" wrapText="1"/>
      <protection locked="0"/>
    </xf>
    <xf numFmtId="4" fontId="4" fillId="0" borderId="0" xfId="0" applyNumberFormat="1" applyFont="1" applyFill="1" applyAlignment="1" applyProtection="1">
      <alignment vertical="top" wrapText="1"/>
      <protection locked="0"/>
    </xf>
    <xf numFmtId="4" fontId="3" fillId="0" borderId="0" xfId="0" applyNumberFormat="1" applyFont="1" applyFill="1" applyAlignment="1" applyProtection="1">
      <alignment vertical="top" wrapText="1"/>
      <protection locked="0"/>
    </xf>
    <xf numFmtId="4" fontId="3" fillId="0" borderId="2" xfId="0" applyNumberFormat="1" applyFont="1" applyBorder="1" applyAlignment="1" applyProtection="1">
      <alignment vertical="top" wrapText="1"/>
      <protection locked="0"/>
    </xf>
    <xf numFmtId="0" fontId="3" fillId="0" borderId="0" xfId="0" applyFont="1" applyAlignment="1" applyProtection="1">
      <alignment vertical="top" wrapText="1"/>
      <protection locked="0"/>
    </xf>
    <xf numFmtId="0" fontId="3" fillId="4" borderId="0" xfId="0" applyFont="1" applyFill="1" applyAlignment="1" applyProtection="1">
      <alignment vertical="top" wrapText="1"/>
      <protection locked="0"/>
    </xf>
    <xf numFmtId="4" fontId="3" fillId="7" borderId="0" xfId="0" applyNumberFormat="1" applyFont="1" applyFill="1" applyBorder="1" applyAlignment="1" applyProtection="1">
      <alignment vertical="top" wrapText="1"/>
      <protection locked="0"/>
    </xf>
    <xf numFmtId="4" fontId="6" fillId="0" borderId="2" xfId="0" applyNumberFormat="1" applyFont="1" applyBorder="1" applyAlignment="1" applyProtection="1">
      <alignment vertical="top" wrapText="1"/>
      <protection locked="0"/>
    </xf>
    <xf numFmtId="4" fontId="4" fillId="2" borderId="0" xfId="0" applyNumberFormat="1" applyFont="1" applyFill="1" applyAlignment="1" applyProtection="1">
      <alignment vertical="top" wrapText="1"/>
      <protection locked="0"/>
    </xf>
    <xf numFmtId="0" fontId="3" fillId="0" borderId="0" xfId="0" applyFont="1" applyFill="1" applyAlignment="1" applyProtection="1">
      <alignment vertical="top" wrapText="1"/>
      <protection locked="0"/>
    </xf>
    <xf numFmtId="4" fontId="3" fillId="0" borderId="0" xfId="0" applyNumberFormat="1" applyFont="1" applyFill="1" applyBorder="1" applyAlignment="1" applyProtection="1">
      <alignment vertical="top" wrapText="1"/>
      <protection locked="0"/>
    </xf>
    <xf numFmtId="4" fontId="4" fillId="2" borderId="2" xfId="0" applyNumberFormat="1" applyFont="1" applyFill="1" applyBorder="1" applyAlignment="1" applyProtection="1">
      <alignment vertical="top" wrapText="1"/>
      <protection locked="0"/>
    </xf>
    <xf numFmtId="0" fontId="4" fillId="0" borderId="0" xfId="0" applyFont="1" applyFill="1" applyAlignment="1" applyProtection="1">
      <alignment vertical="top" wrapText="1"/>
      <protection locked="0"/>
    </xf>
    <xf numFmtId="0" fontId="4" fillId="5" borderId="0" xfId="0" applyFont="1" applyFill="1" applyAlignment="1" applyProtection="1">
      <alignment vertical="top" wrapText="1"/>
      <protection locked="0"/>
    </xf>
    <xf numFmtId="4" fontId="3" fillId="0" borderId="0" xfId="0" applyNumberFormat="1" applyFont="1" applyAlignment="1" applyProtection="1">
      <alignment vertical="top" wrapText="1"/>
      <protection locked="0"/>
    </xf>
    <xf numFmtId="0" fontId="3" fillId="4" borderId="2" xfId="0" applyFont="1" applyFill="1" applyBorder="1" applyAlignment="1" applyProtection="1">
      <alignment vertical="top" wrapText="1"/>
      <protection locked="0"/>
    </xf>
    <xf numFmtId="4" fontId="3" fillId="0" borderId="2" xfId="0" applyNumberFormat="1" applyFont="1" applyFill="1" applyBorder="1" applyAlignment="1" applyProtection="1">
      <alignment vertical="top" wrapText="1"/>
      <protection locked="0"/>
    </xf>
    <xf numFmtId="4" fontId="4" fillId="0" borderId="4" xfId="0" applyNumberFormat="1" applyFont="1" applyFill="1" applyBorder="1" applyAlignment="1" applyProtection="1">
      <alignment vertical="top" wrapText="1"/>
      <protection locked="0"/>
    </xf>
    <xf numFmtId="0" fontId="0" fillId="0" borderId="8" xfId="0" applyBorder="1" applyAlignment="1" applyProtection="1">
      <alignment wrapText="1"/>
      <protection locked="0"/>
    </xf>
    <xf numFmtId="0" fontId="0" fillId="0" borderId="0" xfId="0" applyAlignment="1" applyProtection="1">
      <alignment wrapText="1"/>
      <protection locked="0"/>
    </xf>
    <xf numFmtId="4" fontId="7" fillId="0" borderId="2" xfId="0" applyNumberFormat="1" applyFont="1" applyBorder="1" applyAlignment="1" applyProtection="1">
      <alignment vertical="top" wrapText="1"/>
      <protection locked="0"/>
    </xf>
    <xf numFmtId="4" fontId="10" fillId="0" borderId="0" xfId="0" applyNumberFormat="1" applyFont="1" applyBorder="1" applyAlignment="1" applyProtection="1">
      <alignment horizontal="righ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35"/>
  <sheetViews>
    <sheetView tabSelected="1" zoomScale="115" zoomScaleNormal="115" workbookViewId="0">
      <pane xSplit="4" ySplit="3" topLeftCell="E8" activePane="bottomRight" state="frozen"/>
      <selection pane="topRight" activeCell="E1" sqref="E1"/>
      <selection pane="bottomLeft" activeCell="A4" sqref="A4"/>
      <selection pane="bottomRight" activeCell="L9" sqref="L9"/>
    </sheetView>
  </sheetViews>
  <sheetFormatPr baseColWidth="10" defaultRowHeight="15" x14ac:dyDescent="0.25"/>
  <cols>
    <col min="1" max="1" width="10.85546875" style="40" customWidth="1"/>
    <col min="2" max="2" width="5.7109375" style="40" customWidth="1"/>
    <col min="3" max="3" width="3.85546875" style="40" customWidth="1"/>
    <col min="4" max="4" width="33.140625" style="40" customWidth="1"/>
    <col min="5" max="5" width="12.5703125" style="40" customWidth="1"/>
    <col min="6" max="6" width="2.85546875" style="40" customWidth="1"/>
    <col min="7" max="7" width="8.5703125" style="40" bestFit="1" customWidth="1"/>
    <col min="8" max="8" width="8.28515625" style="40" customWidth="1"/>
    <col min="9" max="9" width="6.5703125" style="40" customWidth="1"/>
    <col min="10" max="10" width="9.85546875" style="40" bestFit="1" customWidth="1"/>
    <col min="11" max="11" width="8" style="40" customWidth="1"/>
    <col min="12" max="12" width="7.85546875" style="165" bestFit="1" customWidth="1"/>
    <col min="13" max="13" width="10.140625" style="40" bestFit="1" customWidth="1"/>
    <col min="14" max="16384" width="11.42578125" style="40"/>
  </cols>
  <sheetData>
    <row r="1" spans="1:14" ht="16.5" thickBot="1" x14ac:dyDescent="0.3">
      <c r="A1" s="71" t="s">
        <v>455</v>
      </c>
      <c r="B1" s="72"/>
      <c r="C1" s="72"/>
      <c r="D1" s="72"/>
      <c r="E1" s="73"/>
      <c r="F1" s="73"/>
      <c r="G1" s="73"/>
      <c r="H1" s="73"/>
      <c r="I1" s="73"/>
      <c r="J1" s="73"/>
      <c r="K1" s="73"/>
      <c r="L1" s="143"/>
      <c r="M1" s="74"/>
    </row>
    <row r="2" spans="1:14" ht="19.5" thickBot="1" x14ac:dyDescent="0.3">
      <c r="A2" s="75" t="s">
        <v>1</v>
      </c>
      <c r="B2" s="76"/>
      <c r="C2" s="76"/>
      <c r="D2" s="76"/>
      <c r="E2" s="77"/>
      <c r="F2" s="77"/>
      <c r="G2" s="77"/>
      <c r="H2" s="77"/>
      <c r="I2" s="77"/>
      <c r="J2" s="77"/>
      <c r="K2" s="77"/>
      <c r="L2" s="144"/>
      <c r="M2" s="78"/>
    </row>
    <row r="3" spans="1:14" ht="15.75" thickBot="1" x14ac:dyDescent="0.3">
      <c r="A3" s="79" t="s">
        <v>2</v>
      </c>
      <c r="B3" s="56" t="s">
        <v>5</v>
      </c>
      <c r="C3" s="56" t="s">
        <v>6</v>
      </c>
      <c r="D3" s="56" t="s">
        <v>3</v>
      </c>
      <c r="E3" s="56" t="s">
        <v>9</v>
      </c>
      <c r="F3" s="56" t="s">
        <v>10</v>
      </c>
      <c r="G3" s="56" t="s">
        <v>11</v>
      </c>
      <c r="H3" s="56" t="s">
        <v>12</v>
      </c>
      <c r="I3" s="56" t="s">
        <v>13</v>
      </c>
      <c r="J3" s="56" t="s">
        <v>14</v>
      </c>
      <c r="K3" s="56" t="s">
        <v>7</v>
      </c>
      <c r="L3" s="145" t="s">
        <v>8</v>
      </c>
      <c r="M3" s="80" t="s">
        <v>4</v>
      </c>
    </row>
    <row r="4" spans="1:14" ht="22.5" x14ac:dyDescent="0.25">
      <c r="A4" s="14" t="s">
        <v>15</v>
      </c>
      <c r="B4" s="14" t="s">
        <v>17</v>
      </c>
      <c r="C4" s="14" t="s">
        <v>18</v>
      </c>
      <c r="D4" s="14" t="s">
        <v>391</v>
      </c>
      <c r="E4" s="41"/>
      <c r="F4" s="41"/>
      <c r="G4" s="41"/>
      <c r="H4" s="41"/>
      <c r="I4" s="41"/>
      <c r="J4" s="41"/>
      <c r="K4" s="41"/>
      <c r="L4" s="146"/>
      <c r="M4" s="41"/>
    </row>
    <row r="5" spans="1:14" ht="22.5" x14ac:dyDescent="0.25">
      <c r="A5" s="81" t="s">
        <v>387</v>
      </c>
      <c r="B5" s="42" t="s">
        <v>21</v>
      </c>
      <c r="C5" s="42" t="s">
        <v>388</v>
      </c>
      <c r="D5" s="36" t="s">
        <v>389</v>
      </c>
      <c r="E5" s="45"/>
      <c r="F5" s="45"/>
      <c r="G5" s="45"/>
      <c r="H5" s="45"/>
      <c r="I5" s="45"/>
      <c r="J5" s="45"/>
      <c r="K5" s="82"/>
      <c r="L5" s="147"/>
      <c r="M5" s="83"/>
    </row>
    <row r="6" spans="1:14" x14ac:dyDescent="0.25">
      <c r="A6" s="84"/>
      <c r="B6" s="30"/>
      <c r="C6" s="30"/>
      <c r="D6" s="69" t="s">
        <v>390</v>
      </c>
      <c r="E6" s="45"/>
      <c r="F6" s="45"/>
      <c r="G6" s="45"/>
      <c r="H6" s="45"/>
      <c r="I6" s="45"/>
      <c r="J6" s="45"/>
      <c r="K6" s="82"/>
      <c r="L6" s="147"/>
      <c r="M6" s="83"/>
    </row>
    <row r="7" spans="1:14" ht="90" customHeight="1" x14ac:dyDescent="0.25">
      <c r="A7" s="84"/>
      <c r="B7" s="30"/>
      <c r="C7" s="30"/>
      <c r="D7" s="70"/>
      <c r="E7" s="45"/>
      <c r="F7" s="45"/>
      <c r="G7" s="45"/>
      <c r="H7" s="45"/>
      <c r="I7" s="45"/>
      <c r="J7" s="45"/>
      <c r="K7" s="82"/>
      <c r="L7" s="147"/>
      <c r="M7" s="83"/>
    </row>
    <row r="8" spans="1:14" s="88" customFormat="1" x14ac:dyDescent="0.25">
      <c r="A8" s="84"/>
      <c r="B8" s="30"/>
      <c r="C8" s="30"/>
      <c r="D8" s="44"/>
      <c r="E8" s="39"/>
      <c r="F8" s="39">
        <v>1</v>
      </c>
      <c r="G8" s="39"/>
      <c r="H8" s="39"/>
      <c r="I8" s="39"/>
      <c r="J8" s="85">
        <v>430</v>
      </c>
      <c r="K8" s="86"/>
      <c r="L8" s="148"/>
      <c r="M8" s="87"/>
    </row>
    <row r="9" spans="1:14" x14ac:dyDescent="0.25">
      <c r="A9" s="84"/>
      <c r="B9" s="30"/>
      <c r="C9" s="30"/>
      <c r="D9" s="29"/>
      <c r="E9" s="45"/>
      <c r="F9" s="45"/>
      <c r="G9" s="45"/>
      <c r="H9" s="45"/>
      <c r="I9" s="45"/>
      <c r="J9" s="89" t="s">
        <v>387</v>
      </c>
      <c r="K9" s="90">
        <v>1</v>
      </c>
      <c r="L9" s="149"/>
      <c r="M9" s="90">
        <f>K9*L9</f>
        <v>0</v>
      </c>
    </row>
    <row r="10" spans="1:14" ht="22.5" x14ac:dyDescent="0.25">
      <c r="A10" s="42" t="s">
        <v>19</v>
      </c>
      <c r="B10" s="42" t="s">
        <v>21</v>
      </c>
      <c r="C10" s="42" t="s">
        <v>22</v>
      </c>
      <c r="D10" s="33" t="s">
        <v>20</v>
      </c>
      <c r="E10" s="30"/>
      <c r="F10" s="30"/>
      <c r="G10" s="30"/>
      <c r="H10" s="30"/>
      <c r="I10" s="30"/>
      <c r="J10" s="30"/>
      <c r="K10" s="87"/>
      <c r="L10" s="148"/>
      <c r="M10" s="87"/>
    </row>
    <row r="11" spans="1:14" ht="123.75" x14ac:dyDescent="0.25">
      <c r="A11" s="30"/>
      <c r="B11" s="30"/>
      <c r="C11" s="30"/>
      <c r="D11" s="35" t="s">
        <v>23</v>
      </c>
      <c r="E11" s="30"/>
      <c r="F11" s="30"/>
      <c r="G11" s="30"/>
      <c r="H11" s="30"/>
      <c r="I11" s="30"/>
      <c r="J11" s="30"/>
      <c r="K11" s="30"/>
      <c r="L11" s="150"/>
      <c r="M11" s="30"/>
      <c r="N11" s="91"/>
    </row>
    <row r="12" spans="1:14" x14ac:dyDescent="0.25">
      <c r="A12" s="30"/>
      <c r="B12" s="30"/>
      <c r="C12" s="30"/>
      <c r="D12" s="34"/>
      <c r="E12" s="42" t="s">
        <v>24</v>
      </c>
      <c r="F12" s="34">
        <v>1</v>
      </c>
      <c r="G12" s="92">
        <v>43.87</v>
      </c>
      <c r="H12" s="92">
        <v>0</v>
      </c>
      <c r="I12" s="92">
        <v>0</v>
      </c>
      <c r="J12" s="85">
        <f>F12*(G12+ (G12= 0))*(H12+ (H12= 0))*(I12+ (I12= 0))</f>
        <v>43.87</v>
      </c>
      <c r="K12" s="30"/>
      <c r="L12" s="150"/>
      <c r="M12" s="30"/>
    </row>
    <row r="13" spans="1:14" x14ac:dyDescent="0.25">
      <c r="A13" s="30"/>
      <c r="B13" s="30"/>
      <c r="C13" s="30"/>
      <c r="D13" s="30"/>
      <c r="E13" s="30"/>
      <c r="F13" s="30"/>
      <c r="G13" s="30"/>
      <c r="H13" s="30"/>
      <c r="I13" s="30"/>
      <c r="J13" s="33" t="s">
        <v>25</v>
      </c>
      <c r="K13" s="90">
        <f>SUM(J12:J12)</f>
        <v>43.87</v>
      </c>
      <c r="L13" s="149"/>
      <c r="M13" s="90">
        <f>K13*L13</f>
        <v>0</v>
      </c>
    </row>
    <row r="14" spans="1:14" x14ac:dyDescent="0.25">
      <c r="A14" s="32"/>
      <c r="B14" s="32"/>
      <c r="C14" s="32"/>
      <c r="D14" s="32"/>
      <c r="E14" s="32"/>
      <c r="F14" s="32"/>
      <c r="G14" s="32"/>
      <c r="H14" s="32"/>
      <c r="I14" s="32"/>
      <c r="J14" s="32"/>
      <c r="K14" s="32"/>
      <c r="L14" s="151"/>
      <c r="M14" s="32"/>
    </row>
    <row r="15" spans="1:14" ht="22.5" x14ac:dyDescent="0.25">
      <c r="A15" s="42" t="s">
        <v>26</v>
      </c>
      <c r="B15" s="42" t="s">
        <v>21</v>
      </c>
      <c r="C15" s="42" t="s">
        <v>22</v>
      </c>
      <c r="D15" s="33" t="s">
        <v>27</v>
      </c>
      <c r="E15" s="30"/>
      <c r="F15" s="30"/>
      <c r="G15" s="30"/>
      <c r="H15" s="30"/>
      <c r="I15" s="30"/>
      <c r="J15" s="30"/>
      <c r="K15" s="87"/>
      <c r="L15" s="148"/>
      <c r="M15" s="87"/>
    </row>
    <row r="16" spans="1:14" ht="123.75" x14ac:dyDescent="0.25">
      <c r="A16" s="30"/>
      <c r="B16" s="30"/>
      <c r="C16" s="30"/>
      <c r="D16" s="34" t="s">
        <v>28</v>
      </c>
      <c r="E16" s="30"/>
      <c r="F16" s="30"/>
      <c r="G16" s="30"/>
      <c r="H16" s="30"/>
      <c r="I16" s="30"/>
      <c r="J16" s="30"/>
      <c r="K16" s="30"/>
      <c r="L16" s="150"/>
      <c r="M16" s="30"/>
    </row>
    <row r="17" spans="1:13" x14ac:dyDescent="0.25">
      <c r="A17" s="30"/>
      <c r="B17" s="30"/>
      <c r="C17" s="30"/>
      <c r="D17" s="34"/>
      <c r="E17" s="42" t="s">
        <v>24</v>
      </c>
      <c r="F17" s="34">
        <v>1</v>
      </c>
      <c r="G17" s="92">
        <v>43.87</v>
      </c>
      <c r="H17" s="92">
        <v>0</v>
      </c>
      <c r="I17" s="92">
        <v>0</v>
      </c>
      <c r="J17" s="85">
        <f>F17*(G17+ (G17= 0))*(H17+ (H17= 0))*(I17+ (I17= 0))</f>
        <v>43.87</v>
      </c>
      <c r="K17" s="30"/>
      <c r="L17" s="150"/>
      <c r="M17" s="30"/>
    </row>
    <row r="18" spans="1:13" x14ac:dyDescent="0.25">
      <c r="A18" s="30"/>
      <c r="B18" s="30"/>
      <c r="C18" s="30"/>
      <c r="D18" s="64"/>
      <c r="E18" s="65"/>
      <c r="F18" s="64"/>
      <c r="G18" s="93"/>
      <c r="H18" s="93"/>
      <c r="I18" s="93"/>
      <c r="J18" s="33" t="s">
        <v>29</v>
      </c>
      <c r="K18" s="90">
        <f>SUM(J17:J17)</f>
        <v>43.87</v>
      </c>
      <c r="L18" s="149"/>
      <c r="M18" s="90">
        <f>K18*L18</f>
        <v>0</v>
      </c>
    </row>
    <row r="19" spans="1:13" s="98" customFormat="1" x14ac:dyDescent="0.25">
      <c r="A19" s="94"/>
      <c r="B19" s="94"/>
      <c r="C19" s="94"/>
      <c r="D19" s="66"/>
      <c r="E19" s="67"/>
      <c r="F19" s="66"/>
      <c r="G19" s="95"/>
      <c r="H19" s="95"/>
      <c r="I19" s="95"/>
      <c r="J19" s="96"/>
      <c r="K19" s="97"/>
      <c r="L19" s="152"/>
      <c r="M19" s="97"/>
    </row>
    <row r="20" spans="1:13" ht="22.5" x14ac:dyDescent="0.25">
      <c r="A20" s="42" t="s">
        <v>489</v>
      </c>
      <c r="B20" s="42" t="s">
        <v>21</v>
      </c>
      <c r="C20" s="42" t="s">
        <v>403</v>
      </c>
      <c r="D20" s="33" t="s">
        <v>484</v>
      </c>
      <c r="E20" s="65"/>
      <c r="F20" s="64"/>
      <c r="G20" s="93"/>
      <c r="H20" s="93"/>
      <c r="I20" s="93"/>
      <c r="K20" s="99"/>
      <c r="L20" s="150"/>
      <c r="M20" s="30"/>
    </row>
    <row r="21" spans="1:13" ht="78.75" x14ac:dyDescent="0.25">
      <c r="A21" s="30"/>
      <c r="B21" s="30"/>
      <c r="C21" s="30"/>
      <c r="D21" s="39" t="s">
        <v>487</v>
      </c>
      <c r="E21" s="68" t="s">
        <v>486</v>
      </c>
      <c r="F21" s="64"/>
      <c r="G21" s="93"/>
      <c r="H21" s="93"/>
      <c r="I21" s="93"/>
      <c r="K21" s="99"/>
      <c r="L21" s="150"/>
      <c r="M21" s="30"/>
    </row>
    <row r="22" spans="1:13" x14ac:dyDescent="0.25">
      <c r="A22" s="30"/>
      <c r="B22" s="30"/>
      <c r="C22" s="30"/>
      <c r="D22" s="64"/>
      <c r="E22" s="42"/>
      <c r="F22" s="34">
        <v>2</v>
      </c>
      <c r="G22" s="92"/>
      <c r="H22" s="92"/>
      <c r="I22" s="92"/>
      <c r="J22" s="85">
        <f>F22*(G22+ (G22= 0))*(H22+ (H22= 0))*(I22+ (I22= 0))</f>
        <v>2</v>
      </c>
      <c r="K22" s="30"/>
      <c r="L22" s="150"/>
      <c r="M22" s="30"/>
    </row>
    <row r="23" spans="1:13" x14ac:dyDescent="0.25">
      <c r="A23" s="30"/>
      <c r="B23" s="30"/>
      <c r="C23" s="30"/>
      <c r="D23" s="64"/>
      <c r="E23" s="65"/>
      <c r="F23" s="64"/>
      <c r="G23" s="93"/>
      <c r="H23" s="93"/>
      <c r="I23" s="93"/>
      <c r="J23" s="33" t="s">
        <v>489</v>
      </c>
      <c r="K23" s="90">
        <f>SUM(J22:J22)</f>
        <v>2</v>
      </c>
      <c r="L23" s="153"/>
      <c r="M23" s="90">
        <f>K23*L23</f>
        <v>0</v>
      </c>
    </row>
    <row r="24" spans="1:13" x14ac:dyDescent="0.25">
      <c r="A24" s="32"/>
      <c r="B24" s="32"/>
      <c r="C24" s="32"/>
      <c r="D24" s="32"/>
      <c r="E24" s="32"/>
      <c r="F24" s="32"/>
      <c r="G24" s="32"/>
      <c r="H24" s="32"/>
      <c r="I24" s="32"/>
      <c r="J24" s="32"/>
      <c r="K24" s="32"/>
      <c r="L24" s="151"/>
      <c r="M24" s="32"/>
    </row>
    <row r="25" spans="1:13" ht="22.5" x14ac:dyDescent="0.25">
      <c r="A25" s="42" t="s">
        <v>30</v>
      </c>
      <c r="B25" s="42" t="s">
        <v>21</v>
      </c>
      <c r="C25" s="42" t="s">
        <v>22</v>
      </c>
      <c r="D25" s="33" t="s">
        <v>31</v>
      </c>
      <c r="E25" s="30"/>
      <c r="F25" s="30"/>
      <c r="G25" s="30"/>
      <c r="H25" s="30"/>
      <c r="I25" s="30"/>
      <c r="J25" s="30"/>
      <c r="K25" s="87"/>
      <c r="L25" s="148"/>
      <c r="M25" s="87"/>
    </row>
    <row r="26" spans="1:13" ht="90" x14ac:dyDescent="0.25">
      <c r="A26" s="30"/>
      <c r="B26" s="30"/>
      <c r="C26" s="30"/>
      <c r="D26" s="34" t="s">
        <v>32</v>
      </c>
      <c r="E26" s="30"/>
      <c r="F26" s="30"/>
      <c r="G26" s="30"/>
      <c r="H26" s="30"/>
      <c r="I26" s="30"/>
      <c r="J26" s="30"/>
      <c r="K26" s="30"/>
      <c r="L26" s="150"/>
      <c r="M26" s="30"/>
    </row>
    <row r="27" spans="1:13" x14ac:dyDescent="0.25">
      <c r="A27" s="30"/>
      <c r="B27" s="30"/>
      <c r="C27" s="30"/>
      <c r="D27" s="34"/>
      <c r="E27" s="42" t="s">
        <v>24</v>
      </c>
      <c r="F27" s="34">
        <v>1</v>
      </c>
      <c r="G27" s="92">
        <v>43.87</v>
      </c>
      <c r="H27" s="92">
        <v>0</v>
      </c>
      <c r="I27" s="92">
        <v>0</v>
      </c>
      <c r="J27" s="85">
        <f>F27*(G27+ (G27= 0))*(H27+ (H27= 0))*(I27+ (I27= 0))</f>
        <v>43.87</v>
      </c>
      <c r="K27" s="30"/>
      <c r="L27" s="150"/>
      <c r="M27" s="30"/>
    </row>
    <row r="28" spans="1:13" x14ac:dyDescent="0.25">
      <c r="A28" s="30"/>
      <c r="B28" s="30"/>
      <c r="C28" s="30"/>
      <c r="D28" s="30"/>
      <c r="E28" s="30"/>
      <c r="F28" s="30"/>
      <c r="G28" s="30"/>
      <c r="H28" s="30"/>
      <c r="I28" s="30"/>
      <c r="J28" s="33" t="s">
        <v>33</v>
      </c>
      <c r="K28" s="90">
        <f>SUM(J27:J27)</f>
        <v>43.87</v>
      </c>
      <c r="L28" s="149"/>
      <c r="M28" s="90">
        <f>K28*L28</f>
        <v>0</v>
      </c>
    </row>
    <row r="29" spans="1:13" x14ac:dyDescent="0.25">
      <c r="A29" s="32"/>
      <c r="B29" s="32"/>
      <c r="C29" s="32"/>
      <c r="D29" s="32"/>
      <c r="E29" s="32"/>
      <c r="F29" s="32"/>
      <c r="G29" s="32"/>
      <c r="H29" s="32"/>
      <c r="I29" s="32"/>
      <c r="J29" s="32"/>
      <c r="K29" s="32"/>
      <c r="L29" s="151"/>
      <c r="M29" s="32"/>
    </row>
    <row r="30" spans="1:13" x14ac:dyDescent="0.25">
      <c r="A30" s="30"/>
      <c r="B30" s="30"/>
      <c r="C30" s="30"/>
      <c r="D30" s="30"/>
      <c r="E30" s="30"/>
      <c r="F30" s="30"/>
      <c r="G30" s="30"/>
      <c r="H30" s="30"/>
      <c r="I30" s="30"/>
      <c r="J30" s="19" t="s">
        <v>34</v>
      </c>
      <c r="K30" s="100">
        <v>1</v>
      </c>
      <c r="L30" s="154">
        <f>M9+M13+M18+M23+M28</f>
        <v>0</v>
      </c>
      <c r="M30" s="101">
        <f>K30*L30</f>
        <v>0</v>
      </c>
    </row>
    <row r="31" spans="1:13" x14ac:dyDescent="0.25">
      <c r="A31" s="32"/>
      <c r="B31" s="32"/>
      <c r="C31" s="32"/>
      <c r="D31" s="32"/>
      <c r="E31" s="32"/>
      <c r="F31" s="32"/>
      <c r="G31" s="32"/>
      <c r="H31" s="32"/>
      <c r="I31" s="32"/>
      <c r="J31" s="32"/>
      <c r="K31" s="32"/>
      <c r="L31" s="151"/>
      <c r="M31" s="32"/>
    </row>
    <row r="32" spans="1:13" ht="22.5" x14ac:dyDescent="0.25">
      <c r="A32" s="14" t="s">
        <v>35</v>
      </c>
      <c r="B32" s="14" t="s">
        <v>17</v>
      </c>
      <c r="C32" s="14" t="s">
        <v>18</v>
      </c>
      <c r="D32" s="14" t="s">
        <v>457</v>
      </c>
      <c r="E32" s="41"/>
      <c r="F32" s="41"/>
      <c r="G32" s="41"/>
      <c r="H32" s="41"/>
      <c r="I32" s="41"/>
      <c r="J32" s="41"/>
      <c r="K32" s="41"/>
      <c r="L32" s="146"/>
      <c r="M32" s="41"/>
    </row>
    <row r="33" spans="1:13" ht="22.5" x14ac:dyDescent="0.25">
      <c r="A33" s="42" t="s">
        <v>36</v>
      </c>
      <c r="B33" s="42" t="s">
        <v>21</v>
      </c>
      <c r="C33" s="42" t="s">
        <v>37</v>
      </c>
      <c r="D33" s="50" t="s">
        <v>453</v>
      </c>
      <c r="E33" s="30"/>
      <c r="F33" s="30"/>
      <c r="G33" s="30"/>
      <c r="H33" s="30"/>
      <c r="I33" s="30"/>
      <c r="J33" s="30"/>
      <c r="K33" s="87"/>
      <c r="L33" s="148"/>
      <c r="M33" s="87"/>
    </row>
    <row r="34" spans="1:13" ht="101.25" x14ac:dyDescent="0.25">
      <c r="A34" s="30"/>
      <c r="B34" s="30"/>
      <c r="C34" s="30"/>
      <c r="D34" s="51" t="s">
        <v>458</v>
      </c>
      <c r="E34" s="61" t="s">
        <v>469</v>
      </c>
      <c r="F34" s="30"/>
      <c r="G34" s="30"/>
      <c r="H34" s="30"/>
      <c r="I34" s="30"/>
      <c r="J34" s="30"/>
      <c r="K34" s="84"/>
      <c r="L34" s="155"/>
      <c r="M34" s="84"/>
    </row>
    <row r="35" spans="1:13" ht="22.5" x14ac:dyDescent="0.25">
      <c r="A35" s="30"/>
      <c r="B35" s="30"/>
      <c r="C35" s="30"/>
      <c r="D35" s="34"/>
      <c r="E35" s="42" t="s">
        <v>468</v>
      </c>
      <c r="F35" s="34">
        <v>4</v>
      </c>
      <c r="G35" s="92">
        <v>0</v>
      </c>
      <c r="H35" s="92">
        <v>0</v>
      </c>
      <c r="I35" s="92">
        <v>4.2</v>
      </c>
      <c r="J35" s="85">
        <f>F35*(G35+ (G35= 0))*(H35+ (H35= 0))*(I35+ (I35= 0))</f>
        <v>16.8</v>
      </c>
      <c r="K35" s="30"/>
      <c r="L35" s="150"/>
      <c r="M35" s="30"/>
    </row>
    <row r="36" spans="1:13" ht="22.5" x14ac:dyDescent="0.25">
      <c r="A36" s="30"/>
      <c r="B36" s="30"/>
      <c r="C36" s="30"/>
      <c r="D36" s="34"/>
      <c r="E36" s="42" t="s">
        <v>467</v>
      </c>
      <c r="F36" s="34">
        <v>2</v>
      </c>
      <c r="G36" s="92">
        <v>0</v>
      </c>
      <c r="H36" s="92">
        <v>0</v>
      </c>
      <c r="I36" s="92">
        <v>4.2</v>
      </c>
      <c r="J36" s="85">
        <f>F36*(G36+ (G36= 0))*(H36+ (H36= 0))*(I36+ (I36= 0))</f>
        <v>8.4</v>
      </c>
      <c r="K36" s="30"/>
      <c r="L36" s="150"/>
      <c r="M36" s="30"/>
    </row>
    <row r="37" spans="1:13" ht="22.5" x14ac:dyDescent="0.25">
      <c r="A37" s="30"/>
      <c r="B37" s="30"/>
      <c r="C37" s="30"/>
      <c r="D37" s="34"/>
      <c r="E37" s="42" t="s">
        <v>461</v>
      </c>
      <c r="F37" s="34">
        <v>2</v>
      </c>
      <c r="G37" s="92">
        <v>0.83</v>
      </c>
      <c r="H37" s="92">
        <v>0</v>
      </c>
      <c r="I37" s="92">
        <v>0</v>
      </c>
      <c r="J37" s="85">
        <f>F37*(G37+ (G37= 0))*(H37+ (H37= 0))*(I37+ (I37= 0))</f>
        <v>1.66</v>
      </c>
      <c r="K37" s="30"/>
      <c r="L37" s="150"/>
      <c r="M37" s="30"/>
    </row>
    <row r="38" spans="1:13" x14ac:dyDescent="0.25">
      <c r="A38" s="30"/>
      <c r="B38" s="30"/>
      <c r="C38" s="30"/>
      <c r="D38" s="30"/>
      <c r="E38" s="30"/>
      <c r="F38" s="30"/>
      <c r="G38" s="30"/>
      <c r="H38" s="30"/>
      <c r="I38" s="30"/>
      <c r="J38" s="33" t="s">
        <v>39</v>
      </c>
      <c r="K38" s="90">
        <f>SUM(J35:J37)</f>
        <v>26.860000000000003</v>
      </c>
      <c r="L38" s="149"/>
      <c r="M38" s="90">
        <f>K38*L38</f>
        <v>0</v>
      </c>
    </row>
    <row r="39" spans="1:13" x14ac:dyDescent="0.25">
      <c r="A39" s="32"/>
      <c r="B39" s="32"/>
      <c r="C39" s="32"/>
      <c r="D39" s="32"/>
      <c r="E39" s="32"/>
      <c r="F39" s="32"/>
      <c r="G39" s="32"/>
      <c r="H39" s="32"/>
      <c r="I39" s="32"/>
      <c r="J39" s="32"/>
      <c r="K39" s="32"/>
      <c r="L39" s="151"/>
      <c r="M39" s="32"/>
    </row>
    <row r="40" spans="1:13" ht="22.5" x14ac:dyDescent="0.25">
      <c r="A40" s="42" t="s">
        <v>40</v>
      </c>
      <c r="B40" s="42" t="s">
        <v>21</v>
      </c>
      <c r="C40" s="42" t="s">
        <v>37</v>
      </c>
      <c r="D40" s="50" t="s">
        <v>41</v>
      </c>
      <c r="E40" s="30"/>
      <c r="F40" s="30"/>
      <c r="G40" s="30"/>
      <c r="H40" s="30"/>
      <c r="I40" s="30"/>
      <c r="J40" s="30"/>
      <c r="K40" s="87"/>
      <c r="L40" s="148"/>
      <c r="M40" s="87"/>
    </row>
    <row r="41" spans="1:13" ht="108.75" customHeight="1" x14ac:dyDescent="0.25">
      <c r="A41" s="30"/>
      <c r="B41" s="30"/>
      <c r="C41" s="30"/>
      <c r="D41" s="49" t="s">
        <v>477</v>
      </c>
      <c r="E41" s="30"/>
      <c r="F41" s="30"/>
      <c r="G41" s="30"/>
      <c r="H41" s="30"/>
      <c r="I41" s="30"/>
      <c r="J41" s="30"/>
      <c r="K41" s="84"/>
      <c r="L41" s="155"/>
      <c r="M41" s="84"/>
    </row>
    <row r="42" spans="1:13" x14ac:dyDescent="0.25">
      <c r="A42" s="30"/>
      <c r="B42" s="30"/>
      <c r="C42" s="30"/>
      <c r="D42" s="38"/>
      <c r="E42" s="42" t="s">
        <v>42</v>
      </c>
      <c r="F42" s="34">
        <v>1</v>
      </c>
      <c r="G42" s="92">
        <v>9.4600000000000009</v>
      </c>
      <c r="H42" s="92">
        <v>0</v>
      </c>
      <c r="I42" s="92">
        <v>0</v>
      </c>
      <c r="J42" s="102">
        <f>F42*(G42+ (G42= 0))*(H42+ (H42= 0))*(I42+ (I42= 0))</f>
        <v>9.4600000000000009</v>
      </c>
      <c r="K42" s="30"/>
      <c r="L42" s="150"/>
      <c r="M42" s="30"/>
    </row>
    <row r="43" spans="1:13" x14ac:dyDescent="0.25">
      <c r="A43" s="30"/>
      <c r="B43" s="30"/>
      <c r="C43" s="30"/>
      <c r="D43" s="30"/>
      <c r="E43" s="42" t="s">
        <v>18</v>
      </c>
      <c r="F43" s="34">
        <v>1</v>
      </c>
      <c r="G43" s="92">
        <v>7.17</v>
      </c>
      <c r="H43" s="92">
        <v>0</v>
      </c>
      <c r="I43" s="92">
        <v>0</v>
      </c>
      <c r="J43" s="102">
        <f>F43*(G43+ (G43= 0))*(H43+ (H43= 0))*(I43+ (I43= 0))</f>
        <v>7.17</v>
      </c>
      <c r="K43" s="30"/>
      <c r="L43" s="150"/>
      <c r="M43" s="30"/>
    </row>
    <row r="44" spans="1:13" ht="22.5" x14ac:dyDescent="0.25">
      <c r="A44" s="30"/>
      <c r="B44" s="30"/>
      <c r="C44" s="30"/>
      <c r="D44" s="30"/>
      <c r="E44" s="42" t="s">
        <v>43</v>
      </c>
      <c r="F44" s="34">
        <v>1</v>
      </c>
      <c r="G44" s="92">
        <v>9.4600000000000009</v>
      </c>
      <c r="H44" s="92">
        <v>0</v>
      </c>
      <c r="I44" s="92">
        <v>0</v>
      </c>
      <c r="J44" s="102">
        <f>F44*(G44+ (G44= 0))*(H44+ (H44= 0))*(I44+ (I44= 0))</f>
        <v>9.4600000000000009</v>
      </c>
      <c r="K44" s="30"/>
      <c r="L44" s="150"/>
      <c r="M44" s="30"/>
    </row>
    <row r="45" spans="1:13" x14ac:dyDescent="0.25">
      <c r="A45" s="30"/>
      <c r="B45" s="30"/>
      <c r="C45" s="30"/>
      <c r="D45" s="30"/>
      <c r="E45" s="42" t="s">
        <v>18</v>
      </c>
      <c r="F45" s="34">
        <v>1</v>
      </c>
      <c r="G45" s="92">
        <v>7.17</v>
      </c>
      <c r="H45" s="92">
        <v>0</v>
      </c>
      <c r="I45" s="92">
        <v>0</v>
      </c>
      <c r="J45" s="85">
        <f>F45*(G45+ (G45= 0))*(H45+ (H45= 0))*(I45+ (I45= 0))</f>
        <v>7.17</v>
      </c>
      <c r="K45" s="30"/>
      <c r="L45" s="150"/>
      <c r="M45" s="30"/>
    </row>
    <row r="46" spans="1:13" x14ac:dyDescent="0.25">
      <c r="A46" s="30"/>
      <c r="B46" s="30"/>
      <c r="C46" s="30"/>
      <c r="D46" s="30"/>
      <c r="E46" s="30"/>
      <c r="F46" s="30"/>
      <c r="G46" s="30"/>
      <c r="H46" s="30"/>
      <c r="I46" s="30"/>
      <c r="J46" s="33" t="s">
        <v>44</v>
      </c>
      <c r="K46" s="90">
        <f>SUM(J42:J45)</f>
        <v>33.260000000000005</v>
      </c>
      <c r="L46" s="149"/>
      <c r="M46" s="90">
        <f>K46*L46</f>
        <v>0</v>
      </c>
    </row>
    <row r="47" spans="1:13" x14ac:dyDescent="0.25">
      <c r="A47" s="32"/>
      <c r="B47" s="32"/>
      <c r="C47" s="32"/>
      <c r="D47" s="32"/>
      <c r="E47" s="32"/>
      <c r="F47" s="32"/>
      <c r="G47" s="32"/>
      <c r="H47" s="32"/>
      <c r="I47" s="32"/>
      <c r="J47" s="32"/>
      <c r="K47" s="32"/>
      <c r="L47" s="151"/>
      <c r="M47" s="32"/>
    </row>
    <row r="48" spans="1:13" ht="22.5" x14ac:dyDescent="0.25">
      <c r="A48" s="42" t="s">
        <v>45</v>
      </c>
      <c r="B48" s="42" t="s">
        <v>21</v>
      </c>
      <c r="C48" s="42" t="s">
        <v>37</v>
      </c>
      <c r="D48" s="50" t="s">
        <v>46</v>
      </c>
      <c r="E48" s="30"/>
      <c r="F48" s="30"/>
      <c r="G48" s="30"/>
      <c r="H48" s="30"/>
      <c r="I48" s="30"/>
      <c r="J48" s="30"/>
      <c r="K48" s="87"/>
      <c r="L48" s="148"/>
      <c r="M48" s="87"/>
    </row>
    <row r="49" spans="1:13" ht="118.5" customHeight="1" x14ac:dyDescent="0.25">
      <c r="A49" s="30"/>
      <c r="B49" s="30"/>
      <c r="C49" s="30"/>
      <c r="D49" s="49" t="s">
        <v>47</v>
      </c>
      <c r="E49" s="30"/>
      <c r="F49" s="30"/>
      <c r="G49" s="30"/>
      <c r="H49" s="30"/>
      <c r="I49" s="30"/>
      <c r="J49" s="30"/>
      <c r="K49" s="30"/>
      <c r="L49" s="150"/>
      <c r="M49" s="30"/>
    </row>
    <row r="50" spans="1:13" x14ac:dyDescent="0.25">
      <c r="A50" s="30"/>
      <c r="B50" s="30"/>
      <c r="C50" s="30"/>
      <c r="D50" s="30"/>
      <c r="E50" s="42" t="s">
        <v>48</v>
      </c>
      <c r="F50" s="34"/>
      <c r="G50" s="92"/>
      <c r="H50" s="92"/>
      <c r="I50" s="92"/>
      <c r="J50" s="102"/>
      <c r="K50" s="30"/>
      <c r="L50" s="150"/>
      <c r="M50" s="30"/>
    </row>
    <row r="51" spans="1:13" x14ac:dyDescent="0.25">
      <c r="A51" s="30"/>
      <c r="B51" s="30"/>
      <c r="C51" s="30"/>
      <c r="D51" s="30"/>
      <c r="E51" s="42" t="s">
        <v>49</v>
      </c>
      <c r="F51" s="34">
        <v>42</v>
      </c>
      <c r="G51" s="92">
        <v>0</v>
      </c>
      <c r="H51" s="92">
        <v>0</v>
      </c>
      <c r="I51" s="92">
        <v>3.7</v>
      </c>
      <c r="J51" s="102">
        <f t="shared" ref="J51:J61" si="0">F51*(G51+ (G51= 0))*(H51+ (H51= 0))*(I51+ (I51= 0))</f>
        <v>155.4</v>
      </c>
      <c r="K51" s="30"/>
      <c r="L51" s="150"/>
      <c r="M51" s="30"/>
    </row>
    <row r="52" spans="1:13" x14ac:dyDescent="0.25">
      <c r="A52" s="30"/>
      <c r="B52" s="30"/>
      <c r="C52" s="30"/>
      <c r="D52" s="30"/>
      <c r="E52" s="42" t="s">
        <v>18</v>
      </c>
      <c r="F52" s="34">
        <v>2</v>
      </c>
      <c r="G52" s="92">
        <v>0</v>
      </c>
      <c r="H52" s="92">
        <v>0</v>
      </c>
      <c r="I52" s="92">
        <v>1.5</v>
      </c>
      <c r="J52" s="102">
        <f t="shared" si="0"/>
        <v>3</v>
      </c>
      <c r="K52" s="30"/>
      <c r="L52" s="150"/>
      <c r="M52" s="30"/>
    </row>
    <row r="53" spans="1:13" x14ac:dyDescent="0.25">
      <c r="A53" s="30"/>
      <c r="B53" s="30"/>
      <c r="C53" s="30"/>
      <c r="D53" s="30"/>
      <c r="E53" s="42" t="s">
        <v>50</v>
      </c>
      <c r="F53" s="34"/>
      <c r="G53" s="92"/>
      <c r="H53" s="92"/>
      <c r="I53" s="92"/>
      <c r="J53" s="102"/>
      <c r="K53" s="30"/>
      <c r="L53" s="150"/>
      <c r="M53" s="30"/>
    </row>
    <row r="54" spans="1:13" x14ac:dyDescent="0.25">
      <c r="A54" s="30"/>
      <c r="B54" s="30"/>
      <c r="C54" s="30"/>
      <c r="D54" s="30"/>
      <c r="E54" s="42" t="s">
        <v>51</v>
      </c>
      <c r="F54" s="34">
        <v>1</v>
      </c>
      <c r="G54" s="92">
        <v>9.4600000000000009</v>
      </c>
      <c r="H54" s="92">
        <v>0</v>
      </c>
      <c r="I54" s="92">
        <v>0</v>
      </c>
      <c r="J54" s="102">
        <f t="shared" si="0"/>
        <v>9.4600000000000009</v>
      </c>
      <c r="K54" s="30"/>
      <c r="L54" s="150"/>
      <c r="M54" s="30"/>
    </row>
    <row r="55" spans="1:13" x14ac:dyDescent="0.25">
      <c r="A55" s="30"/>
      <c r="B55" s="30"/>
      <c r="C55" s="30"/>
      <c r="D55" s="30"/>
      <c r="E55" s="42" t="s">
        <v>18</v>
      </c>
      <c r="F55" s="34">
        <v>1</v>
      </c>
      <c r="G55" s="92">
        <v>7.17</v>
      </c>
      <c r="H55" s="92">
        <v>0</v>
      </c>
      <c r="I55" s="92">
        <v>0</v>
      </c>
      <c r="J55" s="102">
        <f t="shared" si="0"/>
        <v>7.17</v>
      </c>
      <c r="K55" s="30"/>
      <c r="L55" s="150"/>
      <c r="M55" s="30"/>
    </row>
    <row r="56" spans="1:13" x14ac:dyDescent="0.25">
      <c r="A56" s="30"/>
      <c r="B56" s="30"/>
      <c r="C56" s="30"/>
      <c r="D56" s="30"/>
      <c r="E56" s="42" t="s">
        <v>52</v>
      </c>
      <c r="F56" s="34">
        <v>1</v>
      </c>
      <c r="G56" s="92">
        <v>9.4600000000000009</v>
      </c>
      <c r="H56" s="92">
        <v>0</v>
      </c>
      <c r="I56" s="92">
        <v>0</v>
      </c>
      <c r="J56" s="102">
        <f t="shared" si="0"/>
        <v>9.4600000000000009</v>
      </c>
      <c r="K56" s="30"/>
      <c r="L56" s="150"/>
      <c r="M56" s="30"/>
    </row>
    <row r="57" spans="1:13" x14ac:dyDescent="0.25">
      <c r="A57" s="30"/>
      <c r="B57" s="30"/>
      <c r="C57" s="30"/>
      <c r="D57" s="30"/>
      <c r="E57" s="42" t="s">
        <v>18</v>
      </c>
      <c r="F57" s="34">
        <v>1</v>
      </c>
      <c r="G57" s="92">
        <v>7.17</v>
      </c>
      <c r="H57" s="92">
        <v>0</v>
      </c>
      <c r="I57" s="92">
        <v>0</v>
      </c>
      <c r="J57" s="102">
        <f t="shared" si="0"/>
        <v>7.17</v>
      </c>
      <c r="K57" s="30"/>
      <c r="L57" s="150"/>
      <c r="M57" s="30"/>
    </row>
    <row r="58" spans="1:13" x14ac:dyDescent="0.25">
      <c r="A58" s="30"/>
      <c r="B58" s="30"/>
      <c r="C58" s="30"/>
      <c r="D58" s="30"/>
      <c r="E58" s="42" t="s">
        <v>53</v>
      </c>
      <c r="F58" s="34">
        <v>2</v>
      </c>
      <c r="G58" s="92">
        <v>0.85</v>
      </c>
      <c r="H58" s="92">
        <v>0</v>
      </c>
      <c r="I58" s="92">
        <v>0</v>
      </c>
      <c r="J58" s="102">
        <f t="shared" si="0"/>
        <v>1.7</v>
      </c>
      <c r="K58" s="30"/>
      <c r="L58" s="150"/>
      <c r="M58" s="30"/>
    </row>
    <row r="59" spans="1:13" x14ac:dyDescent="0.25">
      <c r="A59" s="30"/>
      <c r="B59" s="30"/>
      <c r="C59" s="30"/>
      <c r="D59" s="30"/>
      <c r="E59" s="42" t="s">
        <v>54</v>
      </c>
      <c r="F59" s="34">
        <v>1</v>
      </c>
      <c r="G59" s="92">
        <v>4.9000000000000004</v>
      </c>
      <c r="H59" s="92">
        <v>0</v>
      </c>
      <c r="I59" s="92">
        <v>0</v>
      </c>
      <c r="J59" s="102">
        <f t="shared" si="0"/>
        <v>4.9000000000000004</v>
      </c>
      <c r="K59" s="30"/>
      <c r="L59" s="150"/>
      <c r="M59" s="30"/>
    </row>
    <row r="60" spans="1:13" x14ac:dyDescent="0.25">
      <c r="A60" s="30"/>
      <c r="B60" s="30"/>
      <c r="C60" s="30"/>
      <c r="D60" s="30"/>
      <c r="E60" s="42" t="s">
        <v>18</v>
      </c>
      <c r="F60" s="34">
        <v>1</v>
      </c>
      <c r="G60" s="92">
        <v>4.01</v>
      </c>
      <c r="H60" s="92">
        <v>0</v>
      </c>
      <c r="I60" s="92">
        <v>0</v>
      </c>
      <c r="J60" s="102">
        <f t="shared" si="0"/>
        <v>4.01</v>
      </c>
      <c r="K60" s="30"/>
      <c r="L60" s="150"/>
      <c r="M60" s="30"/>
    </row>
    <row r="61" spans="1:13" x14ac:dyDescent="0.25">
      <c r="A61" s="30"/>
      <c r="B61" s="30"/>
      <c r="C61" s="30"/>
      <c r="D61" s="30"/>
      <c r="E61" s="42" t="s">
        <v>18</v>
      </c>
      <c r="F61" s="34">
        <v>2</v>
      </c>
      <c r="G61" s="92">
        <v>0.73</v>
      </c>
      <c r="H61" s="92">
        <v>0</v>
      </c>
      <c r="I61" s="92">
        <v>0</v>
      </c>
      <c r="J61" s="85">
        <f t="shared" si="0"/>
        <v>1.46</v>
      </c>
      <c r="K61" s="30"/>
      <c r="L61" s="150"/>
      <c r="M61" s="30"/>
    </row>
    <row r="62" spans="1:13" x14ac:dyDescent="0.25">
      <c r="A62" s="30"/>
      <c r="B62" s="30"/>
      <c r="C62" s="30"/>
      <c r="D62" s="30"/>
      <c r="E62" s="30"/>
      <c r="F62" s="30"/>
      <c r="G62" s="30"/>
      <c r="H62" s="30"/>
      <c r="I62" s="30"/>
      <c r="J62" s="33" t="s">
        <v>55</v>
      </c>
      <c r="K62" s="90">
        <f>SUM(J50:J61)</f>
        <v>203.73</v>
      </c>
      <c r="L62" s="149"/>
      <c r="M62" s="90">
        <f>K62*L62</f>
        <v>0</v>
      </c>
    </row>
    <row r="63" spans="1:13" x14ac:dyDescent="0.25">
      <c r="A63" s="32"/>
      <c r="B63" s="32"/>
      <c r="C63" s="32"/>
      <c r="D63" s="32"/>
      <c r="E63" s="32"/>
      <c r="F63" s="32"/>
      <c r="G63" s="32"/>
      <c r="H63" s="32"/>
      <c r="I63" s="32"/>
      <c r="J63" s="32"/>
      <c r="K63" s="32"/>
      <c r="L63" s="151"/>
      <c r="M63" s="32"/>
    </row>
    <row r="64" spans="1:13" ht="22.5" x14ac:dyDescent="0.25">
      <c r="A64" s="42" t="s">
        <v>56</v>
      </c>
      <c r="B64" s="42" t="s">
        <v>21</v>
      </c>
      <c r="C64" s="42" t="s">
        <v>37</v>
      </c>
      <c r="D64" s="50" t="s">
        <v>57</v>
      </c>
      <c r="E64" s="30"/>
      <c r="F64" s="30"/>
      <c r="G64" s="30"/>
      <c r="H64" s="30"/>
      <c r="I64" s="30"/>
      <c r="J64" s="30"/>
      <c r="K64" s="87"/>
      <c r="L64" s="148"/>
      <c r="M64" s="87"/>
    </row>
    <row r="65" spans="1:13" ht="117" customHeight="1" x14ac:dyDescent="0.25">
      <c r="A65" s="30"/>
      <c r="B65" s="30"/>
      <c r="C65" s="30"/>
      <c r="D65" s="49" t="s">
        <v>58</v>
      </c>
      <c r="E65" s="30"/>
      <c r="F65" s="30"/>
      <c r="G65" s="30"/>
      <c r="H65" s="30"/>
      <c r="I65" s="30"/>
      <c r="J65" s="30"/>
      <c r="K65" s="84"/>
      <c r="L65" s="155"/>
      <c r="M65" s="84"/>
    </row>
    <row r="66" spans="1:13" x14ac:dyDescent="0.25">
      <c r="A66" s="30"/>
      <c r="B66" s="30"/>
      <c r="C66" s="30"/>
      <c r="D66" s="30"/>
      <c r="E66" s="42" t="s">
        <v>59</v>
      </c>
      <c r="F66" s="34">
        <v>1</v>
      </c>
      <c r="G66" s="92">
        <v>4.91</v>
      </c>
      <c r="H66" s="92">
        <v>0</v>
      </c>
      <c r="I66" s="92">
        <v>0</v>
      </c>
      <c r="J66" s="102">
        <f>F66*(G66+ (G66= 0))*(H66+ (H66= 0))*(I66+ (I66= 0))</f>
        <v>4.91</v>
      </c>
      <c r="K66" s="30"/>
      <c r="L66" s="150"/>
      <c r="M66" s="30"/>
    </row>
    <row r="67" spans="1:13" x14ac:dyDescent="0.25">
      <c r="A67" s="30"/>
      <c r="B67" s="30"/>
      <c r="C67" s="30"/>
      <c r="D67" s="30"/>
      <c r="E67" s="42" t="s">
        <v>18</v>
      </c>
      <c r="F67" s="34">
        <v>1</v>
      </c>
      <c r="G67" s="92">
        <v>4.04</v>
      </c>
      <c r="H67" s="92">
        <v>0</v>
      </c>
      <c r="I67" s="92">
        <v>0</v>
      </c>
      <c r="J67" s="102">
        <f>F67*(G67+ (G67= 0))*(H67+ (H67= 0))*(I67+ (I67= 0))</f>
        <v>4.04</v>
      </c>
      <c r="K67" s="30"/>
      <c r="L67" s="150"/>
      <c r="M67" s="30"/>
    </row>
    <row r="68" spans="1:13" x14ac:dyDescent="0.25">
      <c r="A68" s="30"/>
      <c r="B68" s="30"/>
      <c r="C68" s="30"/>
      <c r="D68" s="30"/>
      <c r="E68" s="42" t="s">
        <v>18</v>
      </c>
      <c r="F68" s="34">
        <v>22</v>
      </c>
      <c r="G68" s="92">
        <v>0.51</v>
      </c>
      <c r="H68" s="92">
        <v>0</v>
      </c>
      <c r="I68" s="92">
        <v>0</v>
      </c>
      <c r="J68" s="85">
        <f>F68*(G68+ (G68= 0))*(H68+ (H68= 0))*(I68+ (I68= 0))</f>
        <v>11.22</v>
      </c>
      <c r="K68" s="30"/>
      <c r="L68" s="150"/>
      <c r="M68" s="30"/>
    </row>
    <row r="69" spans="1:13" x14ac:dyDescent="0.25">
      <c r="A69" s="30"/>
      <c r="B69" s="30"/>
      <c r="C69" s="30"/>
      <c r="D69" s="47"/>
      <c r="E69" s="30"/>
      <c r="F69" s="30"/>
      <c r="G69" s="30"/>
      <c r="H69" s="30"/>
      <c r="I69" s="30"/>
      <c r="J69" s="33" t="s">
        <v>60</v>
      </c>
      <c r="K69" s="90">
        <f>SUM(J66:J68)</f>
        <v>20.170000000000002</v>
      </c>
      <c r="L69" s="149"/>
      <c r="M69" s="90">
        <f>K69*L69</f>
        <v>0</v>
      </c>
    </row>
    <row r="70" spans="1:13" x14ac:dyDescent="0.25">
      <c r="A70" s="32"/>
      <c r="B70" s="32"/>
      <c r="C70" s="32"/>
      <c r="D70" s="48"/>
      <c r="E70" s="32"/>
      <c r="F70" s="32"/>
      <c r="G70" s="32"/>
      <c r="H70" s="32"/>
      <c r="I70" s="32"/>
      <c r="J70" s="32"/>
      <c r="K70" s="32"/>
      <c r="L70" s="151"/>
      <c r="M70" s="32"/>
    </row>
    <row r="71" spans="1:13" ht="22.5" x14ac:dyDescent="0.25">
      <c r="A71" s="42" t="s">
        <v>61</v>
      </c>
      <c r="B71" s="42" t="s">
        <v>21</v>
      </c>
      <c r="C71" s="42" t="s">
        <v>22</v>
      </c>
      <c r="D71" s="33" t="s">
        <v>62</v>
      </c>
      <c r="E71" s="30"/>
      <c r="F71" s="30"/>
      <c r="G71" s="30"/>
      <c r="H71" s="30"/>
      <c r="I71" s="30"/>
      <c r="J71" s="30"/>
      <c r="K71" s="87"/>
      <c r="L71" s="148"/>
      <c r="M71" s="87"/>
    </row>
    <row r="72" spans="1:13" ht="221.25" customHeight="1" x14ac:dyDescent="0.25">
      <c r="A72" s="30"/>
      <c r="B72" s="30"/>
      <c r="C72" s="30"/>
      <c r="D72" s="46" t="s">
        <v>392</v>
      </c>
      <c r="E72" s="30"/>
      <c r="F72" s="30"/>
      <c r="G72" s="30"/>
      <c r="H72" s="30"/>
      <c r="I72" s="30"/>
      <c r="J72" s="30"/>
      <c r="K72" s="30"/>
      <c r="L72" s="150"/>
      <c r="M72" s="30"/>
    </row>
    <row r="73" spans="1:13" x14ac:dyDescent="0.25">
      <c r="A73" s="30"/>
      <c r="B73" s="30"/>
      <c r="C73" s="30"/>
      <c r="D73" s="30"/>
      <c r="E73" s="42" t="s">
        <v>63</v>
      </c>
      <c r="F73" s="34"/>
      <c r="G73" s="92"/>
      <c r="H73" s="92"/>
      <c r="I73" s="92"/>
      <c r="J73" s="102"/>
      <c r="K73" s="30"/>
      <c r="L73" s="150"/>
      <c r="M73" s="30"/>
    </row>
    <row r="74" spans="1:13" x14ac:dyDescent="0.25">
      <c r="A74" s="30"/>
      <c r="B74" s="30"/>
      <c r="C74" s="30"/>
      <c r="D74" s="30"/>
      <c r="E74" s="42" t="s">
        <v>64</v>
      </c>
      <c r="F74" s="34">
        <v>1</v>
      </c>
      <c r="G74" s="92">
        <v>3.64</v>
      </c>
      <c r="H74" s="92">
        <v>0</v>
      </c>
      <c r="I74" s="92">
        <v>3.7</v>
      </c>
      <c r="J74" s="102">
        <f t="shared" ref="J74:J81" si="1">F74*(G74+ (G74= 0))*(H74+ (H74= 0))*(I74+ (I74= 0))</f>
        <v>13.468000000000002</v>
      </c>
      <c r="K74" s="30"/>
      <c r="L74" s="150"/>
      <c r="M74" s="30"/>
    </row>
    <row r="75" spans="1:13" x14ac:dyDescent="0.25">
      <c r="A75" s="30"/>
      <c r="B75" s="30"/>
      <c r="C75" s="30"/>
      <c r="D75" s="30"/>
      <c r="E75" s="42" t="s">
        <v>18</v>
      </c>
      <c r="F75" s="34">
        <v>1</v>
      </c>
      <c r="G75" s="92">
        <v>4.9000000000000004</v>
      </c>
      <c r="H75" s="92">
        <v>0</v>
      </c>
      <c r="I75" s="92">
        <v>3.7</v>
      </c>
      <c r="J75" s="102">
        <f t="shared" si="1"/>
        <v>18.130000000000003</v>
      </c>
      <c r="K75" s="30"/>
      <c r="L75" s="150"/>
      <c r="M75" s="30"/>
    </row>
    <row r="76" spans="1:13" x14ac:dyDescent="0.25">
      <c r="A76" s="30"/>
      <c r="B76" s="30"/>
      <c r="C76" s="30"/>
      <c r="D76" s="30"/>
      <c r="E76" s="42" t="s">
        <v>18</v>
      </c>
      <c r="F76" s="34">
        <v>1</v>
      </c>
      <c r="G76" s="92">
        <v>1.52</v>
      </c>
      <c r="H76" s="92">
        <v>0</v>
      </c>
      <c r="I76" s="92">
        <v>3.7</v>
      </c>
      <c r="J76" s="102">
        <f t="shared" si="1"/>
        <v>5.6240000000000006</v>
      </c>
      <c r="K76" s="30"/>
      <c r="L76" s="150"/>
      <c r="M76" s="30"/>
    </row>
    <row r="77" spans="1:13" x14ac:dyDescent="0.25">
      <c r="A77" s="30"/>
      <c r="B77" s="30"/>
      <c r="C77" s="30"/>
      <c r="D77" s="30"/>
      <c r="E77" s="42" t="s">
        <v>65</v>
      </c>
      <c r="F77" s="34">
        <v>1</v>
      </c>
      <c r="G77" s="92">
        <v>2.23</v>
      </c>
      <c r="H77" s="92">
        <v>0</v>
      </c>
      <c r="I77" s="92">
        <v>3.7</v>
      </c>
      <c r="J77" s="102">
        <f t="shared" si="1"/>
        <v>8.2509999999999994</v>
      </c>
      <c r="K77" s="30"/>
      <c r="L77" s="150"/>
      <c r="M77" s="30"/>
    </row>
    <row r="78" spans="1:13" x14ac:dyDescent="0.25">
      <c r="A78" s="30"/>
      <c r="B78" s="30"/>
      <c r="C78" s="30"/>
      <c r="D78" s="30"/>
      <c r="E78" s="42" t="s">
        <v>18</v>
      </c>
      <c r="F78" s="34">
        <v>1</v>
      </c>
      <c r="G78" s="92">
        <v>4.03</v>
      </c>
      <c r="H78" s="92">
        <v>0</v>
      </c>
      <c r="I78" s="92">
        <v>3.7</v>
      </c>
      <c r="J78" s="102">
        <f t="shared" si="1"/>
        <v>14.911000000000001</v>
      </c>
      <c r="K78" s="30"/>
      <c r="L78" s="150"/>
      <c r="M78" s="30"/>
    </row>
    <row r="79" spans="1:13" x14ac:dyDescent="0.25">
      <c r="A79" s="30"/>
      <c r="B79" s="30"/>
      <c r="C79" s="30"/>
      <c r="D79" s="30"/>
      <c r="E79" s="42" t="s">
        <v>18</v>
      </c>
      <c r="F79" s="34">
        <v>1</v>
      </c>
      <c r="G79" s="92">
        <v>1.52</v>
      </c>
      <c r="H79" s="92">
        <v>0</v>
      </c>
      <c r="I79" s="92">
        <v>3.7</v>
      </c>
      <c r="J79" s="102">
        <f t="shared" si="1"/>
        <v>5.6240000000000006</v>
      </c>
      <c r="K79" s="30"/>
      <c r="L79" s="150"/>
      <c r="M79" s="30"/>
    </row>
    <row r="80" spans="1:13" ht="22.5" x14ac:dyDescent="0.25">
      <c r="A80" s="30"/>
      <c r="B80" s="30"/>
      <c r="C80" s="30"/>
      <c r="D80" s="30"/>
      <c r="E80" s="42" t="s">
        <v>66</v>
      </c>
      <c r="F80" s="34">
        <v>0</v>
      </c>
      <c r="G80" s="92">
        <v>0.85</v>
      </c>
      <c r="H80" s="92">
        <v>0</v>
      </c>
      <c r="I80" s="92">
        <v>1.5</v>
      </c>
      <c r="J80" s="102">
        <f t="shared" si="1"/>
        <v>0</v>
      </c>
      <c r="K80" s="30"/>
      <c r="L80" s="150"/>
      <c r="M80" s="30"/>
    </row>
    <row r="81" spans="1:13" x14ac:dyDescent="0.25">
      <c r="A81" s="30"/>
      <c r="B81" s="30"/>
      <c r="C81" s="30"/>
      <c r="D81" s="30"/>
      <c r="E81" s="42" t="s">
        <v>393</v>
      </c>
      <c r="F81" s="34">
        <v>1</v>
      </c>
      <c r="G81" s="92">
        <v>22.25</v>
      </c>
      <c r="H81" s="92"/>
      <c r="I81" s="92">
        <v>3.7</v>
      </c>
      <c r="J81" s="85">
        <f t="shared" si="1"/>
        <v>82.325000000000003</v>
      </c>
      <c r="K81" s="30"/>
      <c r="L81" s="150"/>
      <c r="M81" s="30"/>
    </row>
    <row r="82" spans="1:13" x14ac:dyDescent="0.25">
      <c r="A82" s="30"/>
      <c r="B82" s="30"/>
      <c r="C82" s="30"/>
      <c r="D82" s="30"/>
      <c r="E82" s="30"/>
      <c r="F82" s="30"/>
      <c r="G82" s="30"/>
      <c r="H82" s="30"/>
      <c r="I82" s="30"/>
      <c r="J82" s="33" t="s">
        <v>67</v>
      </c>
      <c r="K82" s="90">
        <f>SUM(J73:J81)</f>
        <v>148.33300000000003</v>
      </c>
      <c r="L82" s="149"/>
      <c r="M82" s="90">
        <f>K82*L82</f>
        <v>0</v>
      </c>
    </row>
    <row r="83" spans="1:13" x14ac:dyDescent="0.25">
      <c r="A83" s="32"/>
      <c r="B83" s="32"/>
      <c r="C83" s="32"/>
      <c r="D83" s="32"/>
      <c r="E83" s="32"/>
      <c r="F83" s="32"/>
      <c r="G83" s="32"/>
      <c r="H83" s="32"/>
      <c r="I83" s="32"/>
      <c r="J83" s="32"/>
      <c r="K83" s="32"/>
      <c r="L83" s="151"/>
      <c r="M83" s="32"/>
    </row>
    <row r="84" spans="1:13" ht="22.5" x14ac:dyDescent="0.25">
      <c r="A84" s="42" t="s">
        <v>68</v>
      </c>
      <c r="B84" s="42" t="s">
        <v>21</v>
      </c>
      <c r="C84" s="42" t="s">
        <v>22</v>
      </c>
      <c r="D84" s="33" t="s">
        <v>69</v>
      </c>
      <c r="E84" s="30"/>
      <c r="F84" s="30"/>
      <c r="G84" s="30"/>
      <c r="H84" s="30"/>
      <c r="I84" s="30"/>
      <c r="J84" s="30"/>
      <c r="K84" s="87"/>
      <c r="L84" s="148"/>
      <c r="M84" s="87"/>
    </row>
    <row r="85" spans="1:13" ht="213.75" x14ac:dyDescent="0.25">
      <c r="A85" s="30"/>
      <c r="B85" s="30"/>
      <c r="C85" s="30"/>
      <c r="D85" s="34" t="s">
        <v>394</v>
      </c>
      <c r="E85" s="30"/>
      <c r="F85" s="30"/>
      <c r="G85" s="30"/>
      <c r="H85" s="30"/>
      <c r="I85" s="30"/>
      <c r="J85" s="30"/>
      <c r="K85" s="30"/>
      <c r="L85" s="150"/>
      <c r="M85" s="30"/>
    </row>
    <row r="86" spans="1:13" ht="22.5" x14ac:dyDescent="0.25">
      <c r="A86" s="30"/>
      <c r="B86" s="30"/>
      <c r="C86" s="30"/>
      <c r="D86" s="30"/>
      <c r="E86" s="42" t="s">
        <v>462</v>
      </c>
      <c r="F86" s="34">
        <v>1</v>
      </c>
      <c r="G86" s="92">
        <v>5.07</v>
      </c>
      <c r="H86" s="92">
        <v>0</v>
      </c>
      <c r="I86" s="92">
        <v>3.7</v>
      </c>
      <c r="J86" s="102">
        <f>F86*(G86+ (G86= 0))*(H86+ (H86= 0))*(I86+ (I86= 0))</f>
        <v>18.759</v>
      </c>
      <c r="K86" s="30"/>
      <c r="L86" s="150"/>
      <c r="M86" s="30"/>
    </row>
    <row r="87" spans="1:13" ht="22.5" x14ac:dyDescent="0.25">
      <c r="A87" s="30"/>
      <c r="B87" s="30"/>
      <c r="C87" s="30"/>
      <c r="D87" s="30"/>
      <c r="E87" s="42" t="s">
        <v>463</v>
      </c>
      <c r="F87" s="34">
        <v>1</v>
      </c>
      <c r="G87" s="92">
        <v>7.12</v>
      </c>
      <c r="H87" s="92">
        <v>0</v>
      </c>
      <c r="I87" s="92">
        <v>3.7</v>
      </c>
      <c r="J87" s="85">
        <f>F87*(G87+ (G87= 0))*(H87+ (H87= 0))*(I87+ (I87= 0))</f>
        <v>26.344000000000001</v>
      </c>
      <c r="K87" s="30"/>
      <c r="L87" s="150"/>
      <c r="M87" s="30"/>
    </row>
    <row r="88" spans="1:13" x14ac:dyDescent="0.25">
      <c r="A88" s="30"/>
      <c r="B88" s="30"/>
      <c r="C88" s="30"/>
      <c r="D88" s="30"/>
      <c r="E88" s="30"/>
      <c r="F88" s="30"/>
      <c r="G88" s="30"/>
      <c r="H88" s="30"/>
      <c r="I88" s="30"/>
      <c r="J88" s="33" t="s">
        <v>70</v>
      </c>
      <c r="K88" s="90">
        <f>SUM(J86:J87)</f>
        <v>45.103000000000002</v>
      </c>
      <c r="L88" s="149"/>
      <c r="M88" s="90">
        <f>K88*L88</f>
        <v>0</v>
      </c>
    </row>
    <row r="89" spans="1:13" x14ac:dyDescent="0.25">
      <c r="A89" s="32"/>
      <c r="B89" s="32"/>
      <c r="C89" s="32"/>
      <c r="D89" s="32"/>
      <c r="E89" s="32"/>
      <c r="F89" s="32"/>
      <c r="G89" s="32"/>
      <c r="H89" s="32"/>
      <c r="I89" s="32"/>
      <c r="J89" s="32"/>
      <c r="K89" s="32"/>
      <c r="L89" s="151"/>
      <c r="M89" s="32"/>
    </row>
    <row r="90" spans="1:13" ht="22.5" x14ac:dyDescent="0.25">
      <c r="A90" s="42" t="s">
        <v>71</v>
      </c>
      <c r="B90" s="42" t="s">
        <v>21</v>
      </c>
      <c r="C90" s="42" t="s">
        <v>22</v>
      </c>
      <c r="D90" s="33" t="s">
        <v>72</v>
      </c>
      <c r="E90" s="30"/>
      <c r="F90" s="30"/>
      <c r="G90" s="30"/>
      <c r="H90" s="30"/>
      <c r="I90" s="30"/>
      <c r="J90" s="30"/>
      <c r="K90" s="87"/>
      <c r="L90" s="148"/>
      <c r="M90" s="87"/>
    </row>
    <row r="91" spans="1:13" ht="236.25" x14ac:dyDescent="0.25">
      <c r="A91" s="30"/>
      <c r="B91" s="30"/>
      <c r="C91" s="30"/>
      <c r="D91" s="34" t="s">
        <v>395</v>
      </c>
      <c r="E91" s="30"/>
      <c r="F91" s="30"/>
      <c r="G91" s="30"/>
      <c r="H91" s="30"/>
      <c r="I91" s="30"/>
      <c r="J91" s="30"/>
      <c r="K91" s="84"/>
      <c r="L91" s="155"/>
      <c r="M91" s="84"/>
    </row>
    <row r="92" spans="1:13" ht="22.5" x14ac:dyDescent="0.25">
      <c r="A92" s="30"/>
      <c r="B92" s="30"/>
      <c r="C92" s="30"/>
      <c r="D92" s="30"/>
      <c r="E92" s="42" t="s">
        <v>73</v>
      </c>
      <c r="F92" s="34">
        <v>1</v>
      </c>
      <c r="G92" s="92">
        <v>3.99</v>
      </c>
      <c r="H92" s="92">
        <v>0</v>
      </c>
      <c r="I92" s="92">
        <v>3.7</v>
      </c>
      <c r="J92" s="102">
        <f>F92*(G92+ (G92= 0))*(H92+ (H92= 0))*(I92+ (I92= 0))</f>
        <v>14.763000000000002</v>
      </c>
      <c r="K92" s="30"/>
      <c r="L92" s="150"/>
      <c r="M92" s="30"/>
    </row>
    <row r="93" spans="1:13" ht="22.5" x14ac:dyDescent="0.25">
      <c r="A93" s="30"/>
      <c r="B93" s="30"/>
      <c r="C93" s="30"/>
      <c r="D93" s="30"/>
      <c r="E93" s="42" t="s">
        <v>74</v>
      </c>
      <c r="F93" s="34">
        <v>1</v>
      </c>
      <c r="G93" s="92">
        <v>6.48</v>
      </c>
      <c r="H93" s="92">
        <v>0</v>
      </c>
      <c r="I93" s="92">
        <v>3.7</v>
      </c>
      <c r="J93" s="85">
        <f>F93*(G93+ (G93= 0))*(H93+ (H93= 0))*(I93+ (I93= 0))</f>
        <v>23.976000000000003</v>
      </c>
      <c r="K93" s="30"/>
      <c r="L93" s="150"/>
      <c r="M93" s="30"/>
    </row>
    <row r="94" spans="1:13" x14ac:dyDescent="0.25">
      <c r="A94" s="30"/>
      <c r="B94" s="30"/>
      <c r="C94" s="30"/>
      <c r="D94" s="30"/>
      <c r="E94" s="30"/>
      <c r="F94" s="30"/>
      <c r="G94" s="30"/>
      <c r="H94" s="30"/>
      <c r="I94" s="30"/>
      <c r="J94" s="33" t="s">
        <v>75</v>
      </c>
      <c r="K94" s="90">
        <f>SUM(J92:J93)</f>
        <v>38.739000000000004</v>
      </c>
      <c r="L94" s="149"/>
      <c r="M94" s="90">
        <f>K94*L94</f>
        <v>0</v>
      </c>
    </row>
    <row r="95" spans="1:13" x14ac:dyDescent="0.25">
      <c r="A95" s="32"/>
      <c r="B95" s="32"/>
      <c r="C95" s="32"/>
      <c r="D95" s="32"/>
      <c r="E95" s="32"/>
      <c r="F95" s="32"/>
      <c r="G95" s="32"/>
      <c r="H95" s="32"/>
      <c r="I95" s="32"/>
      <c r="J95" s="32"/>
      <c r="K95" s="32"/>
      <c r="L95" s="151"/>
      <c r="M95" s="32"/>
    </row>
    <row r="96" spans="1:13" ht="22.5" x14ac:dyDescent="0.25">
      <c r="A96" s="42" t="s">
        <v>76</v>
      </c>
      <c r="B96" s="42" t="s">
        <v>21</v>
      </c>
      <c r="C96" s="42" t="s">
        <v>22</v>
      </c>
      <c r="D96" s="33" t="s">
        <v>77</v>
      </c>
      <c r="E96" s="30"/>
      <c r="F96" s="30"/>
      <c r="G96" s="30"/>
      <c r="H96" s="30"/>
      <c r="I96" s="30"/>
      <c r="J96" s="30"/>
      <c r="K96" s="87"/>
      <c r="L96" s="148"/>
      <c r="M96" s="87"/>
    </row>
    <row r="97" spans="1:13" ht="281.25" x14ac:dyDescent="0.25">
      <c r="A97" s="30"/>
      <c r="B97" s="30"/>
      <c r="C97" s="30"/>
      <c r="D97" s="34" t="s">
        <v>396</v>
      </c>
      <c r="E97" s="30"/>
      <c r="F97" s="30"/>
      <c r="G97" s="30"/>
      <c r="H97" s="30"/>
      <c r="I97" s="30"/>
      <c r="J97" s="30"/>
      <c r="K97" s="30"/>
      <c r="L97" s="150"/>
      <c r="M97" s="30"/>
    </row>
    <row r="98" spans="1:13" ht="22.5" x14ac:dyDescent="0.25">
      <c r="A98" s="30"/>
      <c r="B98" s="30"/>
      <c r="C98" s="30"/>
      <c r="D98" s="30"/>
      <c r="E98" s="42" t="s">
        <v>78</v>
      </c>
      <c r="F98" s="34"/>
      <c r="G98" s="92"/>
      <c r="H98" s="92"/>
      <c r="I98" s="92"/>
      <c r="J98" s="102"/>
      <c r="K98" s="30"/>
      <c r="L98" s="150"/>
      <c r="M98" s="30"/>
    </row>
    <row r="99" spans="1:13" x14ac:dyDescent="0.25">
      <c r="A99" s="30"/>
      <c r="B99" s="30"/>
      <c r="C99" s="30"/>
      <c r="D99" s="30"/>
      <c r="E99" s="42" t="s">
        <v>64</v>
      </c>
      <c r="F99" s="34">
        <v>1</v>
      </c>
      <c r="G99" s="92">
        <v>1.47</v>
      </c>
      <c r="H99" s="92">
        <v>0</v>
      </c>
      <c r="I99" s="92">
        <v>3.7</v>
      </c>
      <c r="J99" s="102">
        <f>F99*(G99+ (G99= 0))*(H99+ (H99= 0))*(I99+ (I99= 0))</f>
        <v>5.4390000000000001</v>
      </c>
      <c r="K99" s="30"/>
      <c r="L99" s="150"/>
      <c r="M99" s="30"/>
    </row>
    <row r="100" spans="1:13" x14ac:dyDescent="0.25">
      <c r="A100" s="30"/>
      <c r="B100" s="30"/>
      <c r="C100" s="30"/>
      <c r="D100" s="30"/>
      <c r="E100" s="42" t="s">
        <v>79</v>
      </c>
      <c r="F100" s="34">
        <v>1</v>
      </c>
      <c r="G100" s="92">
        <v>0.8</v>
      </c>
      <c r="H100" s="92">
        <v>0</v>
      </c>
      <c r="I100" s="92">
        <v>2.5</v>
      </c>
      <c r="J100" s="85">
        <f>F100*(G100+ (G100= 0))*(H100+ (H100= 0))*(I100+ (I100= 0))</f>
        <v>2</v>
      </c>
      <c r="K100" s="30"/>
      <c r="L100" s="150"/>
      <c r="M100" s="30"/>
    </row>
    <row r="101" spans="1:13" x14ac:dyDescent="0.25">
      <c r="A101" s="30"/>
      <c r="B101" s="30"/>
      <c r="C101" s="30"/>
      <c r="D101" s="30"/>
      <c r="E101" s="30"/>
      <c r="F101" s="30"/>
      <c r="G101" s="30"/>
      <c r="H101" s="30"/>
      <c r="I101" s="30"/>
      <c r="J101" s="33" t="s">
        <v>80</v>
      </c>
      <c r="K101" s="90">
        <f>SUM(J98:J100)</f>
        <v>7.4390000000000001</v>
      </c>
      <c r="L101" s="149"/>
      <c r="M101" s="90">
        <f>K101*L101</f>
        <v>0</v>
      </c>
    </row>
    <row r="102" spans="1:13" x14ac:dyDescent="0.25">
      <c r="A102" s="32"/>
      <c r="B102" s="32"/>
      <c r="C102" s="32"/>
      <c r="D102" s="32"/>
      <c r="E102" s="32"/>
      <c r="F102" s="32"/>
      <c r="G102" s="32"/>
      <c r="H102" s="32"/>
      <c r="I102" s="32"/>
      <c r="J102" s="32"/>
      <c r="K102" s="32"/>
      <c r="L102" s="151"/>
      <c r="M102" s="32"/>
    </row>
    <row r="103" spans="1:13" ht="22.5" x14ac:dyDescent="0.25">
      <c r="A103" s="42" t="s">
        <v>81</v>
      </c>
      <c r="B103" s="42" t="s">
        <v>21</v>
      </c>
      <c r="C103" s="42" t="s">
        <v>22</v>
      </c>
      <c r="D103" s="33" t="s">
        <v>82</v>
      </c>
      <c r="E103" s="30"/>
      <c r="F103" s="30"/>
      <c r="G103" s="30"/>
      <c r="H103" s="30"/>
      <c r="I103" s="30"/>
      <c r="J103" s="30"/>
      <c r="K103" s="87"/>
      <c r="L103" s="148"/>
      <c r="M103" s="87"/>
    </row>
    <row r="104" spans="1:13" ht="303.75" x14ac:dyDescent="0.25">
      <c r="A104" s="30"/>
      <c r="B104" s="30"/>
      <c r="C104" s="30"/>
      <c r="D104" s="34" t="s">
        <v>397</v>
      </c>
      <c r="E104" s="30"/>
      <c r="F104" s="30"/>
      <c r="G104" s="30"/>
      <c r="H104" s="30"/>
      <c r="I104" s="30"/>
      <c r="J104" s="30"/>
      <c r="K104" s="30"/>
      <c r="L104" s="150"/>
      <c r="M104" s="30"/>
    </row>
    <row r="105" spans="1:13" ht="22.5" x14ac:dyDescent="0.25">
      <c r="A105" s="30"/>
      <c r="B105" s="30"/>
      <c r="C105" s="30"/>
      <c r="D105" s="30"/>
      <c r="E105" s="42" t="s">
        <v>78</v>
      </c>
      <c r="F105" s="34"/>
      <c r="G105" s="92"/>
      <c r="H105" s="92"/>
      <c r="I105" s="92"/>
      <c r="J105" s="102"/>
      <c r="K105" s="30"/>
      <c r="L105" s="150"/>
      <c r="M105" s="30"/>
    </row>
    <row r="106" spans="1:13" x14ac:dyDescent="0.25">
      <c r="A106" s="30"/>
      <c r="B106" s="30"/>
      <c r="C106" s="30"/>
      <c r="D106" s="30"/>
      <c r="E106" s="42" t="s">
        <v>64</v>
      </c>
      <c r="F106" s="34">
        <v>1</v>
      </c>
      <c r="G106" s="92">
        <v>1.2</v>
      </c>
      <c r="H106" s="92">
        <v>0</v>
      </c>
      <c r="I106" s="92">
        <v>3.7</v>
      </c>
      <c r="J106" s="102">
        <f>F106*(G106+ (G106= 0))*(H106+ (H106= 0))*(I106+ (I106= 0))</f>
        <v>4.4400000000000004</v>
      </c>
      <c r="K106" s="30"/>
      <c r="L106" s="150"/>
      <c r="M106" s="30"/>
    </row>
    <row r="107" spans="1:13" x14ac:dyDescent="0.25">
      <c r="A107" s="30"/>
      <c r="B107" s="30"/>
      <c r="C107" s="30"/>
      <c r="D107" s="30"/>
      <c r="E107" s="42" t="s">
        <v>18</v>
      </c>
      <c r="F107" s="34">
        <v>1</v>
      </c>
      <c r="G107" s="92">
        <v>0.4</v>
      </c>
      <c r="H107" s="92">
        <v>0</v>
      </c>
      <c r="I107" s="92">
        <v>3.7</v>
      </c>
      <c r="J107" s="102">
        <f>F107*(G107+ (G107= 0))*(H107+ (H107= 0))*(I107+ (I107= 0))</f>
        <v>1.4800000000000002</v>
      </c>
      <c r="K107" s="30"/>
      <c r="L107" s="150"/>
      <c r="M107" s="30"/>
    </row>
    <row r="108" spans="1:13" x14ac:dyDescent="0.25">
      <c r="A108" s="30"/>
      <c r="B108" s="30"/>
      <c r="C108" s="30"/>
      <c r="D108" s="30"/>
      <c r="E108" s="42" t="s">
        <v>79</v>
      </c>
      <c r="F108" s="34">
        <v>1</v>
      </c>
      <c r="G108" s="92">
        <v>1.42</v>
      </c>
      <c r="H108" s="92">
        <v>0</v>
      </c>
      <c r="I108" s="92">
        <v>3.7</v>
      </c>
      <c r="J108" s="102">
        <f>F108*(G108+ (G108= 0))*(H108+ (H108= 0))*(I108+ (I108= 0))</f>
        <v>5.2539999999999996</v>
      </c>
      <c r="K108" s="30"/>
      <c r="L108" s="150"/>
      <c r="M108" s="30"/>
    </row>
    <row r="109" spans="1:13" x14ac:dyDescent="0.25">
      <c r="A109" s="30"/>
      <c r="B109" s="30"/>
      <c r="C109" s="30"/>
      <c r="D109" s="30"/>
      <c r="E109" s="42" t="s">
        <v>18</v>
      </c>
      <c r="F109" s="34">
        <v>2</v>
      </c>
      <c r="G109" s="92">
        <v>0.52</v>
      </c>
      <c r="H109" s="92">
        <v>0</v>
      </c>
      <c r="I109" s="92">
        <v>3.7</v>
      </c>
      <c r="J109" s="85">
        <f>F109*(G109+ (G109= 0))*(H109+ (H109= 0))*(I109+ (I109= 0))</f>
        <v>3.8480000000000003</v>
      </c>
      <c r="K109" s="30"/>
      <c r="L109" s="150"/>
      <c r="M109" s="30"/>
    </row>
    <row r="110" spans="1:13" x14ac:dyDescent="0.25">
      <c r="A110" s="30"/>
      <c r="B110" s="30"/>
      <c r="C110" s="30"/>
      <c r="D110" s="30"/>
      <c r="E110" s="30"/>
      <c r="F110" s="30"/>
      <c r="G110" s="30"/>
      <c r="H110" s="30"/>
      <c r="I110" s="30"/>
      <c r="J110" s="33" t="s">
        <v>83</v>
      </c>
      <c r="K110" s="90">
        <f>SUM(J105:J109)</f>
        <v>15.022</v>
      </c>
      <c r="L110" s="149"/>
      <c r="M110" s="90">
        <f>K110*L110</f>
        <v>0</v>
      </c>
    </row>
    <row r="111" spans="1:13" x14ac:dyDescent="0.25">
      <c r="A111" s="32"/>
      <c r="B111" s="32"/>
      <c r="C111" s="32"/>
      <c r="D111" s="32"/>
      <c r="E111" s="32"/>
      <c r="F111" s="32"/>
      <c r="G111" s="32"/>
      <c r="H111" s="32"/>
      <c r="I111" s="32"/>
      <c r="J111" s="32"/>
      <c r="K111" s="32"/>
      <c r="L111" s="151"/>
      <c r="M111" s="32"/>
    </row>
    <row r="112" spans="1:13" ht="22.5" x14ac:dyDescent="0.25">
      <c r="A112" s="42" t="s">
        <v>84</v>
      </c>
      <c r="B112" s="42" t="s">
        <v>21</v>
      </c>
      <c r="C112" s="42" t="s">
        <v>22</v>
      </c>
      <c r="D112" s="33" t="s">
        <v>85</v>
      </c>
      <c r="E112" s="30"/>
      <c r="F112" s="30"/>
      <c r="G112" s="30"/>
      <c r="H112" s="30"/>
      <c r="I112" s="30"/>
      <c r="J112" s="30"/>
      <c r="K112" s="87"/>
      <c r="L112" s="148"/>
      <c r="M112" s="87"/>
    </row>
    <row r="113" spans="1:13" ht="247.5" x14ac:dyDescent="0.25">
      <c r="A113" s="30"/>
      <c r="B113" s="30"/>
      <c r="C113" s="30"/>
      <c r="D113" s="34" t="s">
        <v>398</v>
      </c>
      <c r="E113" s="30"/>
      <c r="F113" s="30"/>
      <c r="G113" s="30"/>
      <c r="H113" s="30"/>
      <c r="I113" s="30"/>
      <c r="J113" s="30"/>
      <c r="K113" s="30"/>
      <c r="L113" s="150"/>
      <c r="M113" s="30"/>
    </row>
    <row r="114" spans="1:13" ht="22.5" x14ac:dyDescent="0.25">
      <c r="A114" s="30"/>
      <c r="B114" s="30"/>
      <c r="C114" s="30"/>
      <c r="D114" s="30"/>
      <c r="E114" s="42" t="s">
        <v>78</v>
      </c>
      <c r="F114" s="34"/>
      <c r="G114" s="92"/>
      <c r="H114" s="92"/>
      <c r="I114" s="92"/>
      <c r="J114" s="102"/>
      <c r="K114" s="30"/>
      <c r="L114" s="150"/>
      <c r="M114" s="30"/>
    </row>
    <row r="115" spans="1:13" x14ac:dyDescent="0.25">
      <c r="A115" s="30"/>
      <c r="B115" s="30"/>
      <c r="C115" s="30"/>
      <c r="D115" s="30"/>
      <c r="E115" s="42" t="s">
        <v>86</v>
      </c>
      <c r="F115" s="34">
        <v>3</v>
      </c>
      <c r="G115" s="92">
        <v>1.42</v>
      </c>
      <c r="H115" s="92">
        <v>0</v>
      </c>
      <c r="I115" s="92">
        <v>3.7</v>
      </c>
      <c r="J115" s="102">
        <f>F115*(G115+ (G115= 0))*(H115+ (H115= 0))*(I115+ (I115= 0))</f>
        <v>15.762</v>
      </c>
      <c r="K115" s="30"/>
      <c r="L115" s="150"/>
      <c r="M115" s="30"/>
    </row>
    <row r="116" spans="1:13" x14ac:dyDescent="0.25">
      <c r="A116" s="30"/>
      <c r="B116" s="30"/>
      <c r="C116" s="30"/>
      <c r="D116" s="30"/>
      <c r="E116" s="42" t="s">
        <v>18</v>
      </c>
      <c r="F116" s="34">
        <v>2</v>
      </c>
      <c r="G116" s="92">
        <v>1.42</v>
      </c>
      <c r="H116" s="92">
        <v>0</v>
      </c>
      <c r="I116" s="92">
        <v>3.7</v>
      </c>
      <c r="J116" s="85">
        <f>F116*(G116+ (G116= 0))*(H116+ (H116= 0))*(I116+ (I116= 0))</f>
        <v>10.507999999999999</v>
      </c>
      <c r="K116" s="30"/>
      <c r="L116" s="150"/>
      <c r="M116" s="30"/>
    </row>
    <row r="117" spans="1:13" x14ac:dyDescent="0.25">
      <c r="A117" s="30"/>
      <c r="B117" s="30"/>
      <c r="C117" s="30"/>
      <c r="D117" s="30"/>
      <c r="E117" s="30"/>
      <c r="F117" s="30"/>
      <c r="G117" s="30"/>
      <c r="H117" s="30"/>
      <c r="I117" s="30"/>
      <c r="J117" s="33" t="s">
        <v>87</v>
      </c>
      <c r="K117" s="90">
        <f>SUM(J114:J116)</f>
        <v>26.27</v>
      </c>
      <c r="L117" s="149"/>
      <c r="M117" s="90">
        <f>K117*L117</f>
        <v>0</v>
      </c>
    </row>
    <row r="118" spans="1:13" x14ac:dyDescent="0.25">
      <c r="A118" s="32"/>
      <c r="B118" s="32"/>
      <c r="C118" s="32"/>
      <c r="D118" s="32"/>
      <c r="E118" s="32"/>
      <c r="F118" s="32"/>
      <c r="G118" s="32"/>
      <c r="H118" s="32"/>
      <c r="I118" s="32"/>
      <c r="J118" s="32"/>
      <c r="K118" s="32"/>
      <c r="L118" s="151"/>
      <c r="M118" s="32"/>
    </row>
    <row r="119" spans="1:13" ht="22.5" x14ac:dyDescent="0.25">
      <c r="A119" s="42" t="s">
        <v>88</v>
      </c>
      <c r="B119" s="42" t="s">
        <v>21</v>
      </c>
      <c r="C119" s="42" t="s">
        <v>22</v>
      </c>
      <c r="D119" s="33" t="s">
        <v>89</v>
      </c>
      <c r="E119" s="30"/>
      <c r="F119" s="30"/>
      <c r="G119" s="30"/>
      <c r="H119" s="30"/>
      <c r="I119" s="30"/>
      <c r="J119" s="30"/>
      <c r="K119" s="87"/>
      <c r="L119" s="148"/>
      <c r="M119" s="87"/>
    </row>
    <row r="120" spans="1:13" ht="281.25" x14ac:dyDescent="0.25">
      <c r="A120" s="30"/>
      <c r="B120" s="30"/>
      <c r="C120" s="30"/>
      <c r="D120" s="34" t="s">
        <v>399</v>
      </c>
      <c r="E120" s="30"/>
      <c r="F120" s="30"/>
      <c r="G120" s="30"/>
      <c r="H120" s="30"/>
      <c r="I120" s="30"/>
      <c r="J120" s="30"/>
      <c r="K120" s="84"/>
      <c r="L120" s="155"/>
      <c r="M120" s="84"/>
    </row>
    <row r="121" spans="1:13" ht="22.5" x14ac:dyDescent="0.25">
      <c r="A121" s="30"/>
      <c r="B121" s="30"/>
      <c r="C121" s="30"/>
      <c r="D121" s="30"/>
      <c r="E121" s="42" t="s">
        <v>90</v>
      </c>
      <c r="F121" s="34"/>
      <c r="G121" s="92"/>
      <c r="H121" s="92"/>
      <c r="I121" s="92"/>
      <c r="J121" s="102"/>
      <c r="K121" s="30"/>
      <c r="L121" s="150"/>
      <c r="M121" s="30"/>
    </row>
    <row r="122" spans="1:13" x14ac:dyDescent="0.25">
      <c r="A122" s="30"/>
      <c r="B122" s="30"/>
      <c r="C122" s="30"/>
      <c r="D122" s="30"/>
      <c r="E122" s="42" t="s">
        <v>91</v>
      </c>
      <c r="F122" s="34">
        <v>1</v>
      </c>
      <c r="G122" s="92">
        <v>1.6</v>
      </c>
      <c r="H122" s="92">
        <v>0</v>
      </c>
      <c r="I122" s="92">
        <v>3.7</v>
      </c>
      <c r="J122" s="85">
        <f>F122*(G122+ (G122= 0))*(H122+ (H122= 0))*(I122+ (I122= 0))</f>
        <v>5.9200000000000008</v>
      </c>
      <c r="K122" s="30"/>
      <c r="L122" s="150"/>
      <c r="M122" s="30"/>
    </row>
    <row r="123" spans="1:13" x14ac:dyDescent="0.25">
      <c r="A123" s="30"/>
      <c r="B123" s="30"/>
      <c r="C123" s="30"/>
      <c r="D123" s="30"/>
      <c r="E123" s="30"/>
      <c r="F123" s="30"/>
      <c r="G123" s="30"/>
      <c r="H123" s="30"/>
      <c r="I123" s="30"/>
      <c r="J123" s="33" t="s">
        <v>92</v>
      </c>
      <c r="K123" s="90">
        <f>SUM(J121:J122)</f>
        <v>5.9200000000000008</v>
      </c>
      <c r="L123" s="149"/>
      <c r="M123" s="90">
        <f>K123*L123</f>
        <v>0</v>
      </c>
    </row>
    <row r="124" spans="1:13" x14ac:dyDescent="0.25">
      <c r="A124" s="32"/>
      <c r="B124" s="32"/>
      <c r="C124" s="32"/>
      <c r="D124" s="32"/>
      <c r="E124" s="32"/>
      <c r="F124" s="32"/>
      <c r="G124" s="32"/>
      <c r="H124" s="32"/>
      <c r="I124" s="32"/>
      <c r="J124" s="32"/>
      <c r="K124" s="32"/>
      <c r="L124" s="151"/>
      <c r="M124" s="32"/>
    </row>
    <row r="125" spans="1:13" ht="22.5" x14ac:dyDescent="0.25">
      <c r="A125" s="42" t="s">
        <v>93</v>
      </c>
      <c r="B125" s="42" t="s">
        <v>21</v>
      </c>
      <c r="C125" s="42" t="s">
        <v>22</v>
      </c>
      <c r="D125" s="33" t="s">
        <v>94</v>
      </c>
      <c r="E125" s="30"/>
      <c r="F125" s="30"/>
      <c r="G125" s="30"/>
      <c r="H125" s="30"/>
      <c r="I125" s="30"/>
      <c r="J125" s="30"/>
      <c r="K125" s="87"/>
      <c r="L125" s="148"/>
      <c r="M125" s="87"/>
    </row>
    <row r="126" spans="1:13" ht="258.75" x14ac:dyDescent="0.25">
      <c r="A126" s="30"/>
      <c r="B126" s="30"/>
      <c r="C126" s="30"/>
      <c r="D126" s="34" t="s">
        <v>400</v>
      </c>
      <c r="E126" s="30"/>
      <c r="F126" s="30"/>
      <c r="G126" s="30"/>
      <c r="H126" s="30"/>
      <c r="I126" s="30"/>
      <c r="J126" s="30"/>
      <c r="K126" s="30"/>
      <c r="L126" s="150"/>
      <c r="M126" s="30"/>
    </row>
    <row r="127" spans="1:13" ht="22.5" x14ac:dyDescent="0.25">
      <c r="A127" s="30"/>
      <c r="B127" s="30"/>
      <c r="C127" s="30"/>
      <c r="D127" s="30"/>
      <c r="E127" s="42" t="s">
        <v>90</v>
      </c>
      <c r="F127" s="34"/>
      <c r="G127" s="92"/>
      <c r="H127" s="92"/>
      <c r="I127" s="92"/>
      <c r="J127" s="102"/>
      <c r="K127" s="30"/>
      <c r="L127" s="150"/>
      <c r="M127" s="30"/>
    </row>
    <row r="128" spans="1:13" x14ac:dyDescent="0.25">
      <c r="A128" s="30"/>
      <c r="B128" s="30"/>
      <c r="C128" s="30"/>
      <c r="D128" s="30"/>
      <c r="E128" s="42" t="s">
        <v>64</v>
      </c>
      <c r="F128" s="34">
        <v>1</v>
      </c>
      <c r="G128" s="92">
        <v>1.6</v>
      </c>
      <c r="H128" s="92">
        <v>0</v>
      </c>
      <c r="I128" s="92">
        <v>3.7</v>
      </c>
      <c r="J128" s="102">
        <f>F128*(G128+ (G128= 0))*(H128+ (H128= 0))*(I128+ (I128= 0))</f>
        <v>5.9200000000000008</v>
      </c>
      <c r="K128" s="30"/>
      <c r="L128" s="150"/>
      <c r="M128" s="30"/>
    </row>
    <row r="129" spans="1:13" x14ac:dyDescent="0.25">
      <c r="A129" s="30"/>
      <c r="B129" s="30"/>
      <c r="C129" s="30"/>
      <c r="D129" s="30"/>
      <c r="E129" s="42" t="s">
        <v>79</v>
      </c>
      <c r="F129" s="34">
        <v>1</v>
      </c>
      <c r="G129" s="92">
        <v>2.13</v>
      </c>
      <c r="H129" s="92">
        <v>0</v>
      </c>
      <c r="I129" s="92">
        <v>3.7</v>
      </c>
      <c r="J129" s="85">
        <f>F129*(G129+ (G129= 0))*(H129+ (H129= 0))*(I129+ (I129= 0))</f>
        <v>7.8810000000000002</v>
      </c>
      <c r="K129" s="30"/>
      <c r="L129" s="150"/>
      <c r="M129" s="30"/>
    </row>
    <row r="130" spans="1:13" x14ac:dyDescent="0.25">
      <c r="A130" s="30"/>
      <c r="B130" s="30"/>
      <c r="C130" s="30"/>
      <c r="D130" s="30"/>
      <c r="E130" s="30"/>
      <c r="F130" s="30"/>
      <c r="G130" s="30"/>
      <c r="H130" s="30"/>
      <c r="I130" s="30"/>
      <c r="J130" s="33" t="s">
        <v>95</v>
      </c>
      <c r="K130" s="90">
        <f>SUM(J127:J129)</f>
        <v>13.801000000000002</v>
      </c>
      <c r="L130" s="149"/>
      <c r="M130" s="90">
        <f>K130*L130</f>
        <v>0</v>
      </c>
    </row>
    <row r="131" spans="1:13" x14ac:dyDescent="0.25">
      <c r="A131" s="32"/>
      <c r="B131" s="32"/>
      <c r="C131" s="32"/>
      <c r="D131" s="32"/>
      <c r="E131" s="32"/>
      <c r="F131" s="32"/>
      <c r="G131" s="32"/>
      <c r="H131" s="32"/>
      <c r="I131" s="32"/>
      <c r="J131" s="32"/>
      <c r="K131" s="32"/>
      <c r="L131" s="151"/>
      <c r="M131" s="32"/>
    </row>
    <row r="132" spans="1:13" ht="22.5" x14ac:dyDescent="0.25">
      <c r="A132" s="42" t="s">
        <v>96</v>
      </c>
      <c r="B132" s="42" t="s">
        <v>21</v>
      </c>
      <c r="C132" s="42" t="s">
        <v>22</v>
      </c>
      <c r="D132" s="33" t="s">
        <v>97</v>
      </c>
      <c r="E132" s="30"/>
      <c r="F132" s="30"/>
      <c r="G132" s="30"/>
      <c r="H132" s="30"/>
      <c r="I132" s="30"/>
      <c r="J132" s="30"/>
      <c r="K132" s="87"/>
      <c r="L132" s="148"/>
      <c r="M132" s="87"/>
    </row>
    <row r="133" spans="1:13" ht="292.5" x14ac:dyDescent="0.25">
      <c r="A133" s="30"/>
      <c r="B133" s="30"/>
      <c r="C133" s="30"/>
      <c r="D133" s="34" t="s">
        <v>401</v>
      </c>
      <c r="E133" s="30"/>
      <c r="F133" s="30"/>
      <c r="G133" s="30"/>
      <c r="H133" s="30"/>
      <c r="I133" s="30"/>
      <c r="J133" s="30"/>
      <c r="K133" s="30"/>
      <c r="L133" s="150"/>
      <c r="M133" s="30"/>
    </row>
    <row r="134" spans="1:13" x14ac:dyDescent="0.25">
      <c r="A134" s="30"/>
      <c r="B134" s="30"/>
      <c r="C134" s="30"/>
      <c r="D134" s="30"/>
      <c r="E134" s="42" t="s">
        <v>24</v>
      </c>
      <c r="F134" s="34">
        <v>1</v>
      </c>
      <c r="G134" s="92">
        <v>43.87</v>
      </c>
      <c r="H134" s="92">
        <v>0</v>
      </c>
      <c r="I134" s="92">
        <v>0</v>
      </c>
      <c r="J134" s="85">
        <f>F134*(G134+ (G134= 0))*(H134+ (H134= 0))*(I134+ (I134= 0))</f>
        <v>43.87</v>
      </c>
      <c r="K134" s="30"/>
      <c r="L134" s="150"/>
      <c r="M134" s="30"/>
    </row>
    <row r="135" spans="1:13" x14ac:dyDescent="0.25">
      <c r="A135" s="30"/>
      <c r="B135" s="30"/>
      <c r="C135" s="30"/>
      <c r="D135" s="30"/>
      <c r="E135" s="30"/>
      <c r="F135" s="30"/>
      <c r="G135" s="30"/>
      <c r="H135" s="30"/>
      <c r="I135" s="30"/>
      <c r="J135" s="33" t="s">
        <v>98</v>
      </c>
      <c r="K135" s="90">
        <f>SUM(J134:J134)</f>
        <v>43.87</v>
      </c>
      <c r="L135" s="149"/>
      <c r="M135" s="90">
        <f>K135*L135</f>
        <v>0</v>
      </c>
    </row>
    <row r="136" spans="1:13" x14ac:dyDescent="0.25">
      <c r="A136" s="32"/>
      <c r="B136" s="32"/>
      <c r="C136" s="32"/>
      <c r="D136" s="32"/>
      <c r="E136" s="32"/>
      <c r="F136" s="32"/>
      <c r="G136" s="32"/>
      <c r="H136" s="32"/>
      <c r="I136" s="32"/>
      <c r="J136" s="32"/>
      <c r="K136" s="32"/>
      <c r="L136" s="151"/>
      <c r="M136" s="32"/>
    </row>
    <row r="137" spans="1:13" ht="22.5" x14ac:dyDescent="0.25">
      <c r="A137" s="42" t="s">
        <v>99</v>
      </c>
      <c r="B137" s="42" t="s">
        <v>21</v>
      </c>
      <c r="C137" s="42" t="s">
        <v>101</v>
      </c>
      <c r="D137" s="33" t="s">
        <v>100</v>
      </c>
      <c r="E137" s="30"/>
      <c r="F137" s="30"/>
      <c r="G137" s="30"/>
      <c r="H137" s="30"/>
      <c r="I137" s="30"/>
      <c r="J137" s="30"/>
      <c r="K137" s="87"/>
      <c r="L137" s="148"/>
      <c r="M137" s="87"/>
    </row>
    <row r="138" spans="1:13" ht="135" x14ac:dyDescent="0.25">
      <c r="A138" s="30"/>
      <c r="B138" s="30"/>
      <c r="C138" s="30"/>
      <c r="D138" s="34" t="s">
        <v>102</v>
      </c>
      <c r="E138" s="30"/>
      <c r="F138" s="30"/>
      <c r="G138" s="30"/>
      <c r="H138" s="30"/>
      <c r="I138" s="30"/>
      <c r="J138" s="30"/>
      <c r="K138" s="30"/>
      <c r="L138" s="150"/>
      <c r="M138" s="30"/>
    </row>
    <row r="139" spans="1:13" x14ac:dyDescent="0.25">
      <c r="A139" s="30"/>
      <c r="B139" s="30"/>
      <c r="C139" s="30"/>
      <c r="D139" s="30"/>
      <c r="E139" s="42" t="s">
        <v>103</v>
      </c>
      <c r="F139" s="34">
        <v>4</v>
      </c>
      <c r="G139" s="92">
        <v>0</v>
      </c>
      <c r="H139" s="92">
        <v>0</v>
      </c>
      <c r="I139" s="92">
        <v>0</v>
      </c>
      <c r="J139" s="85">
        <f>F139*(G139+ (G139= 0))*(H139+ (H139= 0))*(I139+ (I139= 0))</f>
        <v>4</v>
      </c>
      <c r="K139" s="30"/>
      <c r="L139" s="150"/>
      <c r="M139" s="30"/>
    </row>
    <row r="140" spans="1:13" x14ac:dyDescent="0.25">
      <c r="A140" s="30"/>
      <c r="B140" s="30"/>
      <c r="C140" s="30"/>
      <c r="D140" s="30"/>
      <c r="E140" s="30"/>
      <c r="F140" s="30"/>
      <c r="G140" s="30"/>
      <c r="H140" s="30"/>
      <c r="I140" s="30"/>
      <c r="J140" s="33" t="s">
        <v>104</v>
      </c>
      <c r="K140" s="90">
        <f>SUM(J139:J139)</f>
        <v>4</v>
      </c>
      <c r="L140" s="149"/>
      <c r="M140" s="90">
        <f>K140*L140</f>
        <v>0</v>
      </c>
    </row>
    <row r="141" spans="1:13" x14ac:dyDescent="0.25">
      <c r="A141" s="32"/>
      <c r="B141" s="32"/>
      <c r="C141" s="32"/>
      <c r="D141" s="32"/>
      <c r="E141" s="32"/>
      <c r="F141" s="32"/>
      <c r="G141" s="32"/>
      <c r="H141" s="32"/>
      <c r="I141" s="32"/>
      <c r="J141" s="32"/>
      <c r="K141" s="32"/>
      <c r="L141" s="151"/>
      <c r="M141" s="32"/>
    </row>
    <row r="142" spans="1:13" ht="22.5" x14ac:dyDescent="0.25">
      <c r="A142" s="42" t="s">
        <v>105</v>
      </c>
      <c r="B142" s="42" t="s">
        <v>21</v>
      </c>
      <c r="C142" s="42" t="s">
        <v>101</v>
      </c>
      <c r="D142" s="33" t="s">
        <v>106</v>
      </c>
      <c r="E142" s="30"/>
      <c r="F142" s="30"/>
      <c r="G142" s="30"/>
      <c r="H142" s="30"/>
      <c r="I142" s="30"/>
      <c r="J142" s="30"/>
      <c r="K142" s="87"/>
      <c r="L142" s="148"/>
      <c r="M142" s="87"/>
    </row>
    <row r="143" spans="1:13" ht="150.75" customHeight="1" x14ac:dyDescent="0.25">
      <c r="A143" s="30"/>
      <c r="B143" s="30"/>
      <c r="C143" s="30"/>
      <c r="D143" s="34" t="s">
        <v>107</v>
      </c>
      <c r="E143" s="30"/>
      <c r="F143" s="30"/>
      <c r="G143" s="30"/>
      <c r="H143" s="30"/>
      <c r="I143" s="30"/>
      <c r="J143" s="30"/>
      <c r="K143" s="30"/>
      <c r="L143" s="150"/>
      <c r="M143" s="30"/>
    </row>
    <row r="144" spans="1:13" x14ac:dyDescent="0.25">
      <c r="A144" s="30"/>
      <c r="B144" s="30"/>
      <c r="C144" s="30"/>
      <c r="D144" s="30"/>
      <c r="E144" s="42" t="s">
        <v>18</v>
      </c>
      <c r="F144" s="34">
        <v>2</v>
      </c>
      <c r="G144" s="92">
        <v>0</v>
      </c>
      <c r="H144" s="92">
        <v>0</v>
      </c>
      <c r="I144" s="92">
        <v>0</v>
      </c>
      <c r="J144" s="85">
        <f>F144*(G144+ (G144= 0))*(H144+ (H144= 0))*(I144+ (I144= 0))</f>
        <v>2</v>
      </c>
      <c r="K144" s="30"/>
      <c r="L144" s="150"/>
      <c r="M144" s="30"/>
    </row>
    <row r="145" spans="1:13" x14ac:dyDescent="0.25">
      <c r="A145" s="30"/>
      <c r="B145" s="30"/>
      <c r="C145" s="30"/>
      <c r="D145" s="30"/>
      <c r="E145" s="30"/>
      <c r="F145" s="30"/>
      <c r="G145" s="30"/>
      <c r="H145" s="30"/>
      <c r="I145" s="30"/>
      <c r="J145" s="33" t="s">
        <v>108</v>
      </c>
      <c r="K145" s="90">
        <f>SUM(J144:J144)</f>
        <v>2</v>
      </c>
      <c r="L145" s="149"/>
      <c r="M145" s="90">
        <f>K145*L145</f>
        <v>0</v>
      </c>
    </row>
    <row r="146" spans="1:13" x14ac:dyDescent="0.25">
      <c r="A146" s="32"/>
      <c r="B146" s="32"/>
      <c r="C146" s="32"/>
      <c r="D146" s="32"/>
      <c r="E146" s="32"/>
      <c r="F146" s="32"/>
      <c r="G146" s="32"/>
      <c r="H146" s="32"/>
      <c r="I146" s="32"/>
      <c r="J146" s="32"/>
      <c r="K146" s="32"/>
      <c r="L146" s="151"/>
      <c r="M146" s="32"/>
    </row>
    <row r="147" spans="1:13" ht="22.5" x14ac:dyDescent="0.25">
      <c r="A147" s="42" t="s">
        <v>109</v>
      </c>
      <c r="B147" s="42" t="s">
        <v>21</v>
      </c>
      <c r="C147" s="42" t="s">
        <v>101</v>
      </c>
      <c r="D147" s="33" t="s">
        <v>110</v>
      </c>
      <c r="E147" s="30"/>
      <c r="F147" s="30"/>
      <c r="G147" s="30"/>
      <c r="H147" s="30"/>
      <c r="I147" s="30"/>
      <c r="J147" s="30"/>
      <c r="K147" s="87"/>
      <c r="L147" s="148"/>
      <c r="M147" s="87"/>
    </row>
    <row r="148" spans="1:13" ht="78.75" x14ac:dyDescent="0.25">
      <c r="A148" s="30"/>
      <c r="B148" s="30"/>
      <c r="C148" s="30"/>
      <c r="D148" s="34" t="s">
        <v>111</v>
      </c>
      <c r="E148" s="30"/>
      <c r="F148" s="30"/>
      <c r="G148" s="30"/>
      <c r="H148" s="30"/>
      <c r="I148" s="30"/>
      <c r="J148" s="30"/>
      <c r="K148" s="30"/>
      <c r="L148" s="150"/>
      <c r="M148" s="30"/>
    </row>
    <row r="149" spans="1:13" x14ac:dyDescent="0.25">
      <c r="A149" s="30"/>
      <c r="B149" s="30"/>
      <c r="C149" s="30"/>
      <c r="D149" s="30"/>
      <c r="E149" s="42" t="s">
        <v>112</v>
      </c>
      <c r="F149" s="34"/>
      <c r="G149" s="92"/>
      <c r="H149" s="92"/>
      <c r="I149" s="92"/>
      <c r="J149" s="102"/>
      <c r="K149" s="30"/>
      <c r="L149" s="150"/>
      <c r="M149" s="30"/>
    </row>
    <row r="150" spans="1:13" x14ac:dyDescent="0.25">
      <c r="A150" s="30"/>
      <c r="B150" s="30"/>
      <c r="C150" s="30"/>
      <c r="D150" s="30"/>
      <c r="E150" s="42" t="s">
        <v>113</v>
      </c>
      <c r="F150" s="34">
        <v>8</v>
      </c>
      <c r="G150" s="92">
        <v>0</v>
      </c>
      <c r="H150" s="92">
        <v>0</v>
      </c>
      <c r="I150" s="92">
        <v>0</v>
      </c>
      <c r="J150" s="102">
        <f t="shared" ref="J150:J165" si="2">F150*(G150+ (G150= 0))*(H150+ (H150= 0))*(I150+ (I150= 0))</f>
        <v>8</v>
      </c>
      <c r="K150" s="30"/>
      <c r="L150" s="150"/>
      <c r="M150" s="30"/>
    </row>
    <row r="151" spans="1:13" x14ac:dyDescent="0.25">
      <c r="A151" s="30"/>
      <c r="B151" s="30"/>
      <c r="C151" s="30"/>
      <c r="D151" s="30"/>
      <c r="E151" s="42" t="s">
        <v>114</v>
      </c>
      <c r="F151" s="34">
        <v>2</v>
      </c>
      <c r="G151" s="92">
        <v>0</v>
      </c>
      <c r="H151" s="92">
        <v>0</v>
      </c>
      <c r="I151" s="92">
        <v>0</v>
      </c>
      <c r="J151" s="102">
        <f t="shared" si="2"/>
        <v>2</v>
      </c>
      <c r="K151" s="30"/>
      <c r="L151" s="150"/>
      <c r="M151" s="30"/>
    </row>
    <row r="152" spans="1:13" x14ac:dyDescent="0.25">
      <c r="A152" s="30"/>
      <c r="B152" s="30"/>
      <c r="C152" s="30"/>
      <c r="D152" s="30"/>
      <c r="E152" s="42" t="s">
        <v>115</v>
      </c>
      <c r="F152" s="34">
        <v>1</v>
      </c>
      <c r="G152" s="92">
        <v>0</v>
      </c>
      <c r="H152" s="92">
        <v>0</v>
      </c>
      <c r="I152" s="92">
        <v>0</v>
      </c>
      <c r="J152" s="102">
        <f t="shared" si="2"/>
        <v>1</v>
      </c>
      <c r="K152" s="30"/>
      <c r="L152" s="150"/>
      <c r="M152" s="30"/>
    </row>
    <row r="153" spans="1:13" x14ac:dyDescent="0.25">
      <c r="A153" s="30"/>
      <c r="B153" s="30"/>
      <c r="C153" s="30"/>
      <c r="D153" s="30"/>
      <c r="E153" s="42" t="s">
        <v>116</v>
      </c>
      <c r="F153" s="34">
        <v>5</v>
      </c>
      <c r="G153" s="92">
        <v>0</v>
      </c>
      <c r="H153" s="92">
        <v>0</v>
      </c>
      <c r="I153" s="92">
        <v>0</v>
      </c>
      <c r="J153" s="102">
        <f t="shared" si="2"/>
        <v>5</v>
      </c>
      <c r="K153" s="30"/>
      <c r="L153" s="150"/>
      <c r="M153" s="30"/>
    </row>
    <row r="154" spans="1:13" x14ac:dyDescent="0.25">
      <c r="A154" s="30"/>
      <c r="B154" s="30"/>
      <c r="C154" s="30"/>
      <c r="D154" s="30"/>
      <c r="E154" s="42" t="s">
        <v>117</v>
      </c>
      <c r="F154" s="34"/>
      <c r="G154" s="92"/>
      <c r="H154" s="92"/>
      <c r="I154" s="92"/>
      <c r="J154" s="102"/>
      <c r="K154" s="30"/>
      <c r="L154" s="150"/>
      <c r="M154" s="30"/>
    </row>
    <row r="155" spans="1:13" x14ac:dyDescent="0.25">
      <c r="A155" s="30"/>
      <c r="B155" s="30"/>
      <c r="C155" s="30"/>
      <c r="D155" s="30"/>
      <c r="E155" s="42" t="s">
        <v>113</v>
      </c>
      <c r="F155" s="34">
        <v>5</v>
      </c>
      <c r="G155" s="92">
        <v>0</v>
      </c>
      <c r="H155" s="92">
        <v>0</v>
      </c>
      <c r="I155" s="92">
        <v>0</v>
      </c>
      <c r="J155" s="102">
        <f t="shared" si="2"/>
        <v>5</v>
      </c>
      <c r="K155" s="30"/>
      <c r="L155" s="150"/>
      <c r="M155" s="30"/>
    </row>
    <row r="156" spans="1:13" x14ac:dyDescent="0.25">
      <c r="A156" s="30"/>
      <c r="B156" s="30"/>
      <c r="C156" s="30"/>
      <c r="D156" s="30"/>
      <c r="E156" s="42" t="s">
        <v>114</v>
      </c>
      <c r="F156" s="34">
        <v>2</v>
      </c>
      <c r="G156" s="92">
        <v>0</v>
      </c>
      <c r="H156" s="92">
        <v>0</v>
      </c>
      <c r="I156" s="92">
        <v>0</v>
      </c>
      <c r="J156" s="102">
        <f t="shared" si="2"/>
        <v>2</v>
      </c>
      <c r="K156" s="30"/>
      <c r="L156" s="150"/>
      <c r="M156" s="30"/>
    </row>
    <row r="157" spans="1:13" x14ac:dyDescent="0.25">
      <c r="A157" s="30"/>
      <c r="B157" s="30"/>
      <c r="C157" s="30"/>
      <c r="D157" s="30"/>
      <c r="E157" s="42" t="s">
        <v>115</v>
      </c>
      <c r="F157" s="34">
        <v>1</v>
      </c>
      <c r="G157" s="92">
        <v>0</v>
      </c>
      <c r="H157" s="92">
        <v>0</v>
      </c>
      <c r="I157" s="92">
        <v>0</v>
      </c>
      <c r="J157" s="102">
        <f t="shared" si="2"/>
        <v>1</v>
      </c>
      <c r="K157" s="30"/>
      <c r="L157" s="150"/>
      <c r="M157" s="30"/>
    </row>
    <row r="158" spans="1:13" x14ac:dyDescent="0.25">
      <c r="A158" s="30"/>
      <c r="B158" s="30"/>
      <c r="C158" s="30"/>
      <c r="D158" s="30"/>
      <c r="E158" s="42" t="s">
        <v>116</v>
      </c>
      <c r="F158" s="34">
        <v>3</v>
      </c>
      <c r="G158" s="92">
        <v>0</v>
      </c>
      <c r="H158" s="92">
        <v>0</v>
      </c>
      <c r="I158" s="92">
        <v>0</v>
      </c>
      <c r="J158" s="102">
        <f t="shared" si="2"/>
        <v>3</v>
      </c>
      <c r="K158" s="30"/>
      <c r="L158" s="150"/>
      <c r="M158" s="30"/>
    </row>
    <row r="159" spans="1:13" x14ac:dyDescent="0.25">
      <c r="A159" s="30"/>
      <c r="B159" s="30"/>
      <c r="C159" s="30"/>
      <c r="D159" s="30"/>
      <c r="E159" s="42" t="s">
        <v>118</v>
      </c>
      <c r="F159" s="34"/>
      <c r="G159" s="92"/>
      <c r="H159" s="92"/>
      <c r="I159" s="92"/>
      <c r="J159" s="102"/>
      <c r="K159" s="30"/>
      <c r="L159" s="150"/>
      <c r="M159" s="30"/>
    </row>
    <row r="160" spans="1:13" x14ac:dyDescent="0.25">
      <c r="A160" s="30"/>
      <c r="B160" s="30"/>
      <c r="C160" s="30"/>
      <c r="D160" s="30"/>
      <c r="E160" s="42" t="s">
        <v>113</v>
      </c>
      <c r="F160" s="34">
        <v>1</v>
      </c>
      <c r="G160" s="92">
        <v>0</v>
      </c>
      <c r="H160" s="92">
        <v>0</v>
      </c>
      <c r="I160" s="92">
        <v>0</v>
      </c>
      <c r="J160" s="102">
        <f t="shared" si="2"/>
        <v>1</v>
      </c>
      <c r="K160" s="30"/>
      <c r="L160" s="150"/>
      <c r="M160" s="30"/>
    </row>
    <row r="161" spans="1:13" x14ac:dyDescent="0.25">
      <c r="A161" s="30"/>
      <c r="B161" s="30"/>
      <c r="C161" s="30"/>
      <c r="D161" s="30"/>
      <c r="E161" s="42" t="s">
        <v>114</v>
      </c>
      <c r="F161" s="34">
        <v>1</v>
      </c>
      <c r="G161" s="92">
        <v>0</v>
      </c>
      <c r="H161" s="92">
        <v>0</v>
      </c>
      <c r="I161" s="92">
        <v>0</v>
      </c>
      <c r="J161" s="102">
        <f t="shared" si="2"/>
        <v>1</v>
      </c>
      <c r="K161" s="30"/>
      <c r="L161" s="150"/>
      <c r="M161" s="30"/>
    </row>
    <row r="162" spans="1:13" x14ac:dyDescent="0.25">
      <c r="A162" s="30"/>
      <c r="B162" s="30"/>
      <c r="C162" s="30"/>
      <c r="D162" s="30"/>
      <c r="E162" s="42" t="s">
        <v>119</v>
      </c>
      <c r="F162" s="34">
        <v>1</v>
      </c>
      <c r="G162" s="92">
        <v>0</v>
      </c>
      <c r="H162" s="92">
        <v>0</v>
      </c>
      <c r="I162" s="92">
        <v>0</v>
      </c>
      <c r="J162" s="102">
        <f t="shared" si="2"/>
        <v>1</v>
      </c>
      <c r="K162" s="30"/>
      <c r="L162" s="150"/>
      <c r="M162" s="30"/>
    </row>
    <row r="163" spans="1:13" x14ac:dyDescent="0.25">
      <c r="A163" s="30"/>
      <c r="B163" s="30"/>
      <c r="C163" s="30"/>
      <c r="D163" s="30"/>
      <c r="E163" s="42" t="s">
        <v>116</v>
      </c>
      <c r="F163" s="34">
        <v>1</v>
      </c>
      <c r="G163" s="92">
        <v>0</v>
      </c>
      <c r="H163" s="92">
        <v>0</v>
      </c>
      <c r="I163" s="92">
        <v>0</v>
      </c>
      <c r="J163" s="102">
        <f t="shared" si="2"/>
        <v>1</v>
      </c>
      <c r="K163" s="30"/>
      <c r="L163" s="150"/>
      <c r="M163" s="30"/>
    </row>
    <row r="164" spans="1:13" x14ac:dyDescent="0.25">
      <c r="A164" s="30"/>
      <c r="B164" s="30"/>
      <c r="C164" s="30"/>
      <c r="D164" s="30"/>
      <c r="E164" s="42" t="s">
        <v>120</v>
      </c>
      <c r="F164" s="34"/>
      <c r="G164" s="92"/>
      <c r="H164" s="92"/>
      <c r="I164" s="92"/>
      <c r="J164" s="102"/>
      <c r="K164" s="30"/>
      <c r="L164" s="150"/>
      <c r="M164" s="30"/>
    </row>
    <row r="165" spans="1:13" x14ac:dyDescent="0.25">
      <c r="A165" s="30"/>
      <c r="B165" s="30"/>
      <c r="C165" s="30"/>
      <c r="D165" s="30"/>
      <c r="E165" s="42" t="s">
        <v>113</v>
      </c>
      <c r="F165" s="34">
        <v>2</v>
      </c>
      <c r="G165" s="92">
        <v>0</v>
      </c>
      <c r="H165" s="92">
        <v>0</v>
      </c>
      <c r="I165" s="92">
        <v>0</v>
      </c>
      <c r="J165" s="85">
        <f t="shared" si="2"/>
        <v>2</v>
      </c>
      <c r="K165" s="30"/>
      <c r="L165" s="150"/>
      <c r="M165" s="30"/>
    </row>
    <row r="166" spans="1:13" x14ac:dyDescent="0.25">
      <c r="A166" s="30"/>
      <c r="B166" s="30"/>
      <c r="C166" s="30"/>
      <c r="D166" s="30"/>
      <c r="E166" s="30"/>
      <c r="F166" s="30"/>
      <c r="G166" s="30"/>
      <c r="H166" s="30"/>
      <c r="I166" s="30"/>
      <c r="J166" s="33" t="s">
        <v>121</v>
      </c>
      <c r="K166" s="90">
        <f>SUM(J149:J165)</f>
        <v>33</v>
      </c>
      <c r="L166" s="149"/>
      <c r="M166" s="90">
        <f>K166*L166</f>
        <v>0</v>
      </c>
    </row>
    <row r="167" spans="1:13" x14ac:dyDescent="0.25">
      <c r="A167" s="32"/>
      <c r="B167" s="32"/>
      <c r="C167" s="32"/>
      <c r="D167" s="32"/>
      <c r="E167" s="32"/>
      <c r="F167" s="32"/>
      <c r="G167" s="32"/>
      <c r="H167" s="32"/>
      <c r="I167" s="32"/>
      <c r="J167" s="32"/>
      <c r="K167" s="32"/>
      <c r="L167" s="151"/>
      <c r="M167" s="32"/>
    </row>
    <row r="168" spans="1:13" ht="22.5" x14ac:dyDescent="0.25">
      <c r="A168" s="42" t="s">
        <v>122</v>
      </c>
      <c r="B168" s="42" t="s">
        <v>21</v>
      </c>
      <c r="C168" s="42" t="s">
        <v>101</v>
      </c>
      <c r="D168" s="33" t="s">
        <v>123</v>
      </c>
      <c r="E168" s="30"/>
      <c r="F168" s="30"/>
      <c r="G168" s="30"/>
      <c r="H168" s="30"/>
      <c r="I168" s="30"/>
      <c r="J168" s="30"/>
      <c r="K168" s="87"/>
      <c r="L168" s="148"/>
      <c r="M168" s="87"/>
    </row>
    <row r="169" spans="1:13" ht="112.5" x14ac:dyDescent="0.25">
      <c r="A169" s="30"/>
      <c r="B169" s="30"/>
      <c r="C169" s="30"/>
      <c r="D169" s="34" t="s">
        <v>402</v>
      </c>
      <c r="E169" s="30"/>
      <c r="F169" s="30"/>
      <c r="G169" s="30"/>
      <c r="H169" s="30"/>
      <c r="I169" s="30"/>
      <c r="J169" s="30"/>
      <c r="K169" s="30"/>
      <c r="L169" s="150"/>
      <c r="M169" s="30"/>
    </row>
    <row r="170" spans="1:13" x14ac:dyDescent="0.25">
      <c r="A170" s="30"/>
      <c r="B170" s="30"/>
      <c r="C170" s="30"/>
      <c r="D170" s="30"/>
      <c r="E170" s="42"/>
      <c r="F170" s="34">
        <v>1</v>
      </c>
      <c r="G170" s="92">
        <v>0</v>
      </c>
      <c r="H170" s="92">
        <v>0</v>
      </c>
      <c r="I170" s="92">
        <v>0</v>
      </c>
      <c r="J170" s="85">
        <f>F170*(G170+ (G170= 0))*(H170+ (H170= 0))*(I170+ (I170= 0))</f>
        <v>1</v>
      </c>
      <c r="K170" s="30"/>
      <c r="L170" s="150"/>
      <c r="M170" s="30"/>
    </row>
    <row r="171" spans="1:13" x14ac:dyDescent="0.25">
      <c r="A171" s="30"/>
      <c r="B171" s="30"/>
      <c r="C171" s="30"/>
      <c r="D171" s="30"/>
      <c r="E171" s="30"/>
      <c r="F171" s="30"/>
      <c r="G171" s="30"/>
      <c r="H171" s="30"/>
      <c r="I171" s="30"/>
      <c r="J171" s="33" t="s">
        <v>124</v>
      </c>
      <c r="K171" s="90">
        <f>SUM(J170:J170)</f>
        <v>1</v>
      </c>
      <c r="L171" s="149"/>
      <c r="M171" s="90">
        <f>K171*L171</f>
        <v>0</v>
      </c>
    </row>
    <row r="172" spans="1:13" ht="22.5" x14ac:dyDescent="0.25">
      <c r="A172" s="42" t="s">
        <v>406</v>
      </c>
      <c r="B172" s="42" t="s">
        <v>21</v>
      </c>
      <c r="C172" s="42" t="s">
        <v>37</v>
      </c>
      <c r="D172" s="33" t="s">
        <v>407</v>
      </c>
      <c r="E172" s="30"/>
      <c r="F172" s="30"/>
      <c r="G172" s="30"/>
      <c r="H172" s="30"/>
      <c r="I172" s="30"/>
      <c r="J172" s="65"/>
      <c r="K172" s="83"/>
      <c r="L172" s="148"/>
      <c r="M172" s="83"/>
    </row>
    <row r="173" spans="1:13" ht="211.5" customHeight="1" x14ac:dyDescent="0.25">
      <c r="A173" s="30"/>
      <c r="B173" s="30"/>
      <c r="C173" s="30"/>
      <c r="D173" s="34" t="s">
        <v>408</v>
      </c>
      <c r="E173" s="30"/>
      <c r="F173" s="30"/>
      <c r="G173" s="30"/>
      <c r="H173" s="30"/>
      <c r="I173" s="30"/>
      <c r="J173" s="65"/>
      <c r="K173" s="83"/>
      <c r="L173" s="148"/>
      <c r="M173" s="83"/>
    </row>
    <row r="174" spans="1:13" x14ac:dyDescent="0.25">
      <c r="A174" s="30"/>
      <c r="B174" s="30"/>
      <c r="C174" s="30"/>
      <c r="D174" s="30"/>
      <c r="E174" s="34" t="s">
        <v>404</v>
      </c>
      <c r="F174" s="34">
        <v>1</v>
      </c>
      <c r="G174" s="92">
        <v>0</v>
      </c>
      <c r="H174" s="92">
        <v>0</v>
      </c>
      <c r="I174" s="92">
        <v>0</v>
      </c>
      <c r="J174" s="85">
        <v>4.82</v>
      </c>
      <c r="K174" s="83"/>
      <c r="L174" s="148"/>
      <c r="M174" s="83"/>
    </row>
    <row r="175" spans="1:13" x14ac:dyDescent="0.25">
      <c r="A175" s="30"/>
      <c r="B175" s="30"/>
      <c r="C175" s="30"/>
      <c r="D175" s="30"/>
      <c r="E175" s="34" t="s">
        <v>405</v>
      </c>
      <c r="F175" s="34">
        <v>1</v>
      </c>
      <c r="G175" s="92">
        <v>0</v>
      </c>
      <c r="H175" s="92">
        <v>0</v>
      </c>
      <c r="I175" s="92">
        <v>0</v>
      </c>
      <c r="J175" s="85">
        <v>3.95</v>
      </c>
      <c r="K175" s="83"/>
      <c r="L175" s="148"/>
      <c r="M175" s="83"/>
    </row>
    <row r="176" spans="1:13" x14ac:dyDescent="0.25">
      <c r="A176" s="30"/>
      <c r="B176" s="30"/>
      <c r="C176" s="30"/>
      <c r="D176" s="30"/>
      <c r="E176" s="34" t="s">
        <v>215</v>
      </c>
      <c r="F176" s="34">
        <v>1</v>
      </c>
      <c r="G176" s="92">
        <v>0</v>
      </c>
      <c r="H176" s="92">
        <v>0</v>
      </c>
      <c r="I176" s="92">
        <v>0</v>
      </c>
      <c r="J176" s="85">
        <f t="shared" ref="J176" si="3">F176*(G176+ (G176= 0))*(H176+ (H176= 0))*(I176+ (I176= 0))</f>
        <v>1</v>
      </c>
      <c r="K176" s="83"/>
      <c r="L176" s="148"/>
      <c r="M176" s="83"/>
    </row>
    <row r="177" spans="1:13" x14ac:dyDescent="0.25">
      <c r="A177" s="30"/>
      <c r="B177" s="30"/>
      <c r="C177" s="30"/>
      <c r="D177" s="30"/>
      <c r="E177" s="30"/>
      <c r="F177" s="30"/>
      <c r="G177" s="30"/>
      <c r="H177" s="30"/>
      <c r="I177" s="30"/>
      <c r="J177" s="42" t="s">
        <v>406</v>
      </c>
      <c r="K177" s="90">
        <f>SUM(J174:J176)</f>
        <v>9.77</v>
      </c>
      <c r="L177" s="149"/>
      <c r="M177" s="90">
        <f>K177*L177</f>
        <v>0</v>
      </c>
    </row>
    <row r="178" spans="1:13" ht="22.5" x14ac:dyDescent="0.25">
      <c r="A178" s="42" t="s">
        <v>409</v>
      </c>
      <c r="B178" s="42" t="s">
        <v>21</v>
      </c>
      <c r="C178" s="42" t="s">
        <v>403</v>
      </c>
      <c r="D178" s="33" t="s">
        <v>410</v>
      </c>
      <c r="E178" s="30"/>
      <c r="F178" s="30"/>
      <c r="G178" s="30"/>
      <c r="H178" s="30"/>
      <c r="I178" s="30"/>
      <c r="J178" s="65"/>
      <c r="K178" s="83"/>
      <c r="L178" s="148"/>
      <c r="M178" s="83"/>
    </row>
    <row r="179" spans="1:13" ht="67.5" x14ac:dyDescent="0.25">
      <c r="A179" s="30"/>
      <c r="B179" s="30"/>
      <c r="C179" s="30"/>
      <c r="D179" s="34" t="s">
        <v>411</v>
      </c>
      <c r="E179" s="30"/>
      <c r="F179" s="30"/>
      <c r="G179" s="30"/>
      <c r="H179" s="30"/>
      <c r="I179" s="30"/>
      <c r="J179" s="65"/>
      <c r="K179" s="83"/>
      <c r="L179" s="148"/>
      <c r="M179" s="83"/>
    </row>
    <row r="180" spans="1:13" x14ac:dyDescent="0.25">
      <c r="A180" s="30"/>
      <c r="B180" s="30"/>
      <c r="C180" s="30"/>
      <c r="D180" s="30"/>
      <c r="E180" s="34" t="s">
        <v>404</v>
      </c>
      <c r="F180" s="34">
        <v>1</v>
      </c>
      <c r="G180" s="92">
        <v>0</v>
      </c>
      <c r="H180" s="92">
        <v>0</v>
      </c>
      <c r="I180" s="92">
        <v>0</v>
      </c>
      <c r="J180" s="85">
        <v>8.44</v>
      </c>
      <c r="K180" s="83"/>
      <c r="L180" s="148"/>
      <c r="M180" s="83"/>
    </row>
    <row r="181" spans="1:13" x14ac:dyDescent="0.25">
      <c r="A181" s="30"/>
      <c r="B181" s="30"/>
      <c r="C181" s="30"/>
      <c r="D181" s="30"/>
      <c r="E181" s="34" t="s">
        <v>405</v>
      </c>
      <c r="F181" s="34">
        <v>1</v>
      </c>
      <c r="G181" s="92">
        <v>0</v>
      </c>
      <c r="H181" s="92">
        <v>0</v>
      </c>
      <c r="I181" s="92">
        <v>0</v>
      </c>
      <c r="J181" s="85">
        <v>6.21</v>
      </c>
      <c r="K181" s="83"/>
      <c r="L181" s="148"/>
      <c r="M181" s="83"/>
    </row>
    <row r="182" spans="1:13" x14ac:dyDescent="0.25">
      <c r="A182" s="30"/>
      <c r="B182" s="30"/>
      <c r="C182" s="30"/>
      <c r="D182" s="30"/>
      <c r="E182" s="34" t="s">
        <v>215</v>
      </c>
      <c r="F182" s="34">
        <v>1</v>
      </c>
      <c r="G182" s="92">
        <v>0</v>
      </c>
      <c r="H182" s="92">
        <v>0</v>
      </c>
      <c r="I182" s="92">
        <v>0</v>
      </c>
      <c r="J182" s="85">
        <v>1</v>
      </c>
      <c r="K182" s="83"/>
      <c r="L182" s="148"/>
      <c r="M182" s="83"/>
    </row>
    <row r="183" spans="1:13" x14ac:dyDescent="0.25">
      <c r="A183" s="30"/>
      <c r="B183" s="30"/>
      <c r="C183" s="30"/>
      <c r="D183" s="30"/>
      <c r="E183" s="30"/>
      <c r="F183" s="30"/>
      <c r="G183" s="30"/>
      <c r="H183" s="30"/>
      <c r="I183" s="30"/>
      <c r="J183" s="42" t="s">
        <v>409</v>
      </c>
      <c r="K183" s="90">
        <f>SUM(J180:J182)</f>
        <v>15.649999999999999</v>
      </c>
      <c r="L183" s="149"/>
      <c r="M183" s="90">
        <f>K183*L183</f>
        <v>0</v>
      </c>
    </row>
    <row r="184" spans="1:13" ht="22.5" x14ac:dyDescent="0.25">
      <c r="A184" s="42" t="s">
        <v>470</v>
      </c>
      <c r="B184" s="42" t="s">
        <v>21</v>
      </c>
      <c r="C184" s="103" t="s">
        <v>403</v>
      </c>
      <c r="D184" s="33" t="s">
        <v>471</v>
      </c>
      <c r="E184" s="30"/>
      <c r="F184" s="30"/>
      <c r="G184" s="30"/>
      <c r="H184" s="30"/>
      <c r="I184" s="30"/>
      <c r="J184" s="104"/>
      <c r="K184" s="105"/>
      <c r="L184" s="156"/>
      <c r="M184" s="105"/>
    </row>
    <row r="185" spans="1:13" ht="269.25" customHeight="1" x14ac:dyDescent="0.25">
      <c r="A185" s="30"/>
      <c r="B185" s="30"/>
      <c r="C185" s="30"/>
      <c r="D185" s="39" t="s">
        <v>512</v>
      </c>
      <c r="E185" s="30"/>
      <c r="F185" s="30"/>
      <c r="G185" s="30"/>
      <c r="H185" s="30"/>
      <c r="I185" s="30"/>
      <c r="J185" s="104"/>
      <c r="K185" s="105"/>
      <c r="L185" s="156"/>
      <c r="M185" s="105"/>
    </row>
    <row r="186" spans="1:13" x14ac:dyDescent="0.25">
      <c r="A186" s="30"/>
      <c r="B186" s="30"/>
      <c r="C186" s="30"/>
      <c r="D186" s="30"/>
      <c r="E186" s="34" t="s">
        <v>215</v>
      </c>
      <c r="F186" s="34">
        <v>1</v>
      </c>
      <c r="G186" s="92">
        <v>0</v>
      </c>
      <c r="H186" s="92">
        <v>0</v>
      </c>
      <c r="I186" s="92">
        <v>0</v>
      </c>
      <c r="J186" s="85">
        <v>1</v>
      </c>
      <c r="K186" s="83"/>
      <c r="L186" s="148"/>
      <c r="M186" s="83"/>
    </row>
    <row r="187" spans="1:13" x14ac:dyDescent="0.25">
      <c r="A187" s="30"/>
      <c r="B187" s="30"/>
      <c r="C187" s="30"/>
      <c r="D187" s="30"/>
      <c r="E187" s="30"/>
      <c r="F187" s="30"/>
      <c r="G187" s="30"/>
      <c r="H187" s="30"/>
      <c r="I187" s="30"/>
      <c r="J187" s="42" t="s">
        <v>470</v>
      </c>
      <c r="K187" s="90">
        <f>SUM(J184:J186)</f>
        <v>1</v>
      </c>
      <c r="L187" s="149"/>
      <c r="M187" s="90">
        <f>K187*L187</f>
        <v>0</v>
      </c>
    </row>
    <row r="188" spans="1:13" x14ac:dyDescent="0.25">
      <c r="A188" s="30"/>
      <c r="B188" s="30"/>
      <c r="C188" s="30"/>
      <c r="D188" s="30"/>
      <c r="E188" s="30"/>
      <c r="F188" s="30"/>
      <c r="G188" s="30"/>
      <c r="H188" s="30"/>
      <c r="I188" s="30"/>
      <c r="J188" s="33" t="s">
        <v>125</v>
      </c>
      <c r="K188" s="106">
        <v>1</v>
      </c>
      <c r="L188" s="157">
        <f>M38+M46+M62+M69+M82+M88+M94+M101+M110+M117+M123+M130+M135+M140+M145+M166+M171+M177+M183+M187</f>
        <v>0</v>
      </c>
      <c r="M188" s="101">
        <f>K188*L188</f>
        <v>0</v>
      </c>
    </row>
    <row r="189" spans="1:13" x14ac:dyDescent="0.25">
      <c r="A189" s="32"/>
      <c r="B189" s="32"/>
      <c r="C189" s="32"/>
      <c r="D189" s="32"/>
      <c r="E189" s="32"/>
      <c r="F189" s="32"/>
      <c r="G189" s="32"/>
      <c r="H189" s="32"/>
      <c r="I189" s="32"/>
      <c r="J189" s="32"/>
      <c r="K189" s="32"/>
      <c r="L189" s="151"/>
      <c r="M189" s="32"/>
    </row>
    <row r="190" spans="1:13" ht="22.5" x14ac:dyDescent="0.25">
      <c r="A190" s="14" t="s">
        <v>126</v>
      </c>
      <c r="B190" s="14" t="s">
        <v>17</v>
      </c>
      <c r="C190" s="14" t="s">
        <v>18</v>
      </c>
      <c r="D190" s="14" t="s">
        <v>127</v>
      </c>
      <c r="E190" s="41"/>
      <c r="F190" s="41"/>
      <c r="G190" s="41"/>
      <c r="H190" s="41"/>
      <c r="I190" s="41"/>
      <c r="J190" s="41"/>
      <c r="K190" s="41"/>
      <c r="L190" s="146"/>
      <c r="M190" s="41"/>
    </row>
    <row r="191" spans="1:13" ht="22.5" x14ac:dyDescent="0.25">
      <c r="A191" s="42" t="s">
        <v>128</v>
      </c>
      <c r="B191" s="42" t="s">
        <v>21</v>
      </c>
      <c r="C191" s="42" t="s">
        <v>22</v>
      </c>
      <c r="D191" s="33" t="s">
        <v>129</v>
      </c>
      <c r="E191" s="30"/>
      <c r="F191" s="30"/>
      <c r="G191" s="30"/>
      <c r="H191" s="30"/>
      <c r="I191" s="30"/>
      <c r="J191" s="30"/>
      <c r="K191" s="87"/>
      <c r="L191" s="148"/>
      <c r="M191" s="87"/>
    </row>
    <row r="192" spans="1:13" ht="142.5" customHeight="1" x14ac:dyDescent="0.25">
      <c r="A192" s="30"/>
      <c r="B192" s="30"/>
      <c r="C192" s="30"/>
      <c r="D192" s="39" t="s">
        <v>485</v>
      </c>
      <c r="E192" s="30"/>
      <c r="F192" s="30"/>
      <c r="G192" s="30"/>
      <c r="H192" s="30"/>
      <c r="I192" s="30"/>
      <c r="J192" s="30"/>
      <c r="K192" s="30"/>
      <c r="L192" s="150"/>
      <c r="M192" s="30"/>
    </row>
    <row r="193" spans="1:13" x14ac:dyDescent="0.25">
      <c r="A193" s="30"/>
      <c r="B193" s="30"/>
      <c r="C193" s="30"/>
      <c r="D193" s="30"/>
      <c r="E193" s="33" t="s">
        <v>24</v>
      </c>
      <c r="F193" s="55">
        <v>1</v>
      </c>
      <c r="G193" s="107">
        <v>43.87</v>
      </c>
      <c r="H193" s="107">
        <v>0</v>
      </c>
      <c r="I193" s="107">
        <v>0</v>
      </c>
      <c r="J193" s="90">
        <f>F193*(G193+ (G193= 0))*(H193+ (H193= 0))*(I193+ (I193= 0))</f>
        <v>43.87</v>
      </c>
      <c r="K193" s="30"/>
      <c r="L193" s="150"/>
      <c r="M193" s="30"/>
    </row>
    <row r="194" spans="1:13" x14ac:dyDescent="0.25">
      <c r="A194" s="30"/>
      <c r="B194" s="30"/>
      <c r="C194" s="30"/>
      <c r="D194" s="30"/>
      <c r="E194" s="30"/>
      <c r="F194" s="30"/>
      <c r="G194" s="30"/>
      <c r="H194" s="30"/>
      <c r="I194" s="30"/>
      <c r="J194" s="108" t="s">
        <v>130</v>
      </c>
      <c r="K194" s="90">
        <f>SUM(J193:J193)</f>
        <v>43.87</v>
      </c>
      <c r="L194" s="149"/>
      <c r="M194" s="90">
        <f>K194*L194</f>
        <v>0</v>
      </c>
    </row>
    <row r="195" spans="1:13" x14ac:dyDescent="0.25">
      <c r="A195" s="32"/>
      <c r="B195" s="32"/>
      <c r="C195" s="32"/>
      <c r="D195" s="32"/>
      <c r="E195" s="32"/>
      <c r="F195" s="32"/>
      <c r="G195" s="32"/>
      <c r="H195" s="32"/>
      <c r="I195" s="32"/>
      <c r="J195" s="32"/>
      <c r="K195" s="32"/>
      <c r="L195" s="151"/>
      <c r="M195" s="32"/>
    </row>
    <row r="196" spans="1:13" ht="22.5" x14ac:dyDescent="0.25">
      <c r="A196" s="42" t="s">
        <v>131</v>
      </c>
      <c r="B196" s="42" t="s">
        <v>21</v>
      </c>
      <c r="C196" s="42" t="s">
        <v>22</v>
      </c>
      <c r="D196" s="50" t="s">
        <v>492</v>
      </c>
      <c r="E196" s="30"/>
      <c r="F196" s="30"/>
      <c r="G196" s="30"/>
      <c r="H196" s="30"/>
      <c r="I196" s="30"/>
      <c r="J196" s="30"/>
      <c r="K196" s="87"/>
      <c r="L196" s="148"/>
      <c r="M196" s="87"/>
    </row>
    <row r="197" spans="1:13" ht="348" customHeight="1" x14ac:dyDescent="0.25">
      <c r="A197" s="30"/>
      <c r="B197" s="30"/>
      <c r="C197" s="30"/>
      <c r="D197" s="39" t="s">
        <v>513</v>
      </c>
      <c r="E197" s="30"/>
      <c r="F197" s="30"/>
      <c r="G197" s="30"/>
      <c r="H197" s="30"/>
      <c r="I197" s="30"/>
      <c r="J197" s="30"/>
      <c r="K197" s="84"/>
      <c r="L197" s="155"/>
      <c r="M197" s="84"/>
    </row>
    <row r="198" spans="1:13" x14ac:dyDescent="0.25">
      <c r="A198" s="30"/>
      <c r="B198" s="30"/>
      <c r="C198" s="30"/>
      <c r="D198" s="30"/>
      <c r="E198" s="42" t="s">
        <v>24</v>
      </c>
      <c r="F198" s="34">
        <v>1</v>
      </c>
      <c r="G198" s="92">
        <v>43.87</v>
      </c>
      <c r="H198" s="92">
        <v>0</v>
      </c>
      <c r="I198" s="92">
        <v>0</v>
      </c>
      <c r="J198" s="85">
        <f>F198*(G198+ (G198= 0))*(H198+ (H198= 0))*(I198+ (I198= 0))</f>
        <v>43.87</v>
      </c>
      <c r="K198" s="30"/>
      <c r="L198" s="150"/>
      <c r="M198" s="30"/>
    </row>
    <row r="199" spans="1:13" x14ac:dyDescent="0.25">
      <c r="A199" s="30"/>
      <c r="B199" s="30"/>
      <c r="C199" s="30"/>
      <c r="D199" s="30"/>
      <c r="E199" s="30"/>
      <c r="F199" s="30"/>
      <c r="G199" s="30"/>
      <c r="H199" s="30"/>
      <c r="I199" s="30"/>
      <c r="J199" s="33" t="s">
        <v>132</v>
      </c>
      <c r="K199" s="90">
        <f>SUM(J198:J198)</f>
        <v>43.87</v>
      </c>
      <c r="L199" s="149"/>
      <c r="M199" s="90">
        <f>K199*L199</f>
        <v>0</v>
      </c>
    </row>
    <row r="200" spans="1:13" x14ac:dyDescent="0.25">
      <c r="A200" s="32"/>
      <c r="B200" s="32"/>
      <c r="C200" s="32"/>
      <c r="D200" s="32"/>
      <c r="E200" s="32"/>
      <c r="F200" s="32"/>
      <c r="G200" s="32"/>
      <c r="H200" s="32"/>
      <c r="I200" s="32"/>
      <c r="J200" s="32"/>
      <c r="K200" s="32"/>
      <c r="L200" s="151"/>
      <c r="M200" s="32"/>
    </row>
    <row r="201" spans="1:13" x14ac:dyDescent="0.25">
      <c r="A201" s="30"/>
      <c r="B201" s="30"/>
      <c r="C201" s="30"/>
      <c r="D201" s="30"/>
      <c r="E201" s="30"/>
      <c r="F201" s="30"/>
      <c r="G201" s="30"/>
      <c r="H201" s="30"/>
      <c r="I201" s="30"/>
      <c r="J201" s="33" t="s">
        <v>133</v>
      </c>
      <c r="K201" s="106">
        <v>1</v>
      </c>
      <c r="L201" s="157">
        <f>M194+M199</f>
        <v>0</v>
      </c>
      <c r="M201" s="101">
        <f>K201*L201</f>
        <v>0</v>
      </c>
    </row>
    <row r="202" spans="1:13" x14ac:dyDescent="0.25">
      <c r="A202" s="32"/>
      <c r="B202" s="32"/>
      <c r="C202" s="32"/>
      <c r="D202" s="32"/>
      <c r="E202" s="32"/>
      <c r="F202" s="32"/>
      <c r="G202" s="32"/>
      <c r="H202" s="32"/>
      <c r="I202" s="32"/>
      <c r="J202" s="32"/>
      <c r="K202" s="32"/>
      <c r="L202" s="151"/>
      <c r="M202" s="32"/>
    </row>
    <row r="203" spans="1:13" ht="22.5" x14ac:dyDescent="0.25">
      <c r="A203" s="14" t="s">
        <v>134</v>
      </c>
      <c r="B203" s="14" t="s">
        <v>17</v>
      </c>
      <c r="C203" s="14" t="s">
        <v>18</v>
      </c>
      <c r="D203" s="14" t="s">
        <v>135</v>
      </c>
      <c r="E203" s="41"/>
      <c r="F203" s="41"/>
      <c r="G203" s="41"/>
      <c r="H203" s="41"/>
      <c r="I203" s="41"/>
      <c r="J203" s="41"/>
      <c r="K203" s="41"/>
      <c r="L203" s="146"/>
      <c r="M203" s="41"/>
    </row>
    <row r="204" spans="1:13" ht="22.5" x14ac:dyDescent="0.25">
      <c r="A204" s="42" t="s">
        <v>136</v>
      </c>
      <c r="B204" s="42" t="s">
        <v>21</v>
      </c>
      <c r="C204" s="42" t="s">
        <v>22</v>
      </c>
      <c r="D204" s="33" t="s">
        <v>456</v>
      </c>
      <c r="E204" s="30"/>
      <c r="F204" s="30"/>
      <c r="G204" s="30"/>
      <c r="H204" s="30"/>
      <c r="I204" s="30"/>
      <c r="J204" s="30"/>
      <c r="K204" s="45"/>
      <c r="L204" s="158"/>
      <c r="M204" s="45"/>
    </row>
    <row r="205" spans="1:13" ht="371.25" customHeight="1" x14ac:dyDescent="0.25">
      <c r="A205" s="30"/>
      <c r="B205" s="30"/>
      <c r="C205" s="30"/>
      <c r="D205" s="142" t="s">
        <v>537</v>
      </c>
      <c r="E205" s="30"/>
      <c r="F205" s="30"/>
      <c r="G205" s="30"/>
      <c r="H205" s="30"/>
      <c r="I205" s="30"/>
      <c r="J205" s="30"/>
      <c r="K205" s="30"/>
      <c r="L205" s="150"/>
      <c r="M205" s="30"/>
    </row>
    <row r="206" spans="1:13" x14ac:dyDescent="0.25">
      <c r="A206" s="30"/>
      <c r="B206" s="30"/>
      <c r="C206" s="30"/>
      <c r="D206" s="30"/>
      <c r="E206" s="42" t="s">
        <v>18</v>
      </c>
      <c r="F206" s="34">
        <v>1</v>
      </c>
      <c r="G206" s="92">
        <v>20.79</v>
      </c>
      <c r="H206" s="92">
        <v>0</v>
      </c>
      <c r="I206" s="92">
        <v>2.4</v>
      </c>
      <c r="J206" s="102">
        <f>F206*(G206+ (G206= 0))*(H206+ (H206= 0))*(I206+ (I206= 0))</f>
        <v>49.895999999999994</v>
      </c>
      <c r="K206" s="30"/>
      <c r="L206" s="150"/>
      <c r="M206" s="30"/>
    </row>
    <row r="207" spans="1:13" x14ac:dyDescent="0.25">
      <c r="A207" s="30"/>
      <c r="B207" s="30"/>
      <c r="C207" s="30"/>
      <c r="D207" s="30"/>
      <c r="E207" s="42" t="s">
        <v>18</v>
      </c>
      <c r="F207" s="34">
        <v>1</v>
      </c>
      <c r="G207" s="92">
        <v>9.25</v>
      </c>
      <c r="H207" s="92">
        <v>0</v>
      </c>
      <c r="I207" s="92">
        <v>2.4</v>
      </c>
      <c r="J207" s="102">
        <f>F207*(G207+ (G207= 0))*(H207+ (H207= 0))*(I207+ (I207= 0))</f>
        <v>22.2</v>
      </c>
      <c r="K207" s="30"/>
      <c r="L207" s="150"/>
      <c r="M207" s="30"/>
    </row>
    <row r="208" spans="1:13" x14ac:dyDescent="0.25">
      <c r="A208" s="30"/>
      <c r="B208" s="30"/>
      <c r="C208" s="30"/>
      <c r="D208" s="30"/>
      <c r="E208" s="42" t="s">
        <v>18</v>
      </c>
      <c r="F208" s="34">
        <v>1</v>
      </c>
      <c r="G208" s="92">
        <v>2.67</v>
      </c>
      <c r="H208" s="92">
        <v>0</v>
      </c>
      <c r="I208" s="92">
        <v>2.4</v>
      </c>
      <c r="J208" s="102">
        <f>F208*(G208+ (G208= 0))*(H208+ (H208= 0))*(I208+ (I208= 0))</f>
        <v>6.4079999999999995</v>
      </c>
      <c r="K208" s="30"/>
      <c r="L208" s="150"/>
      <c r="M208" s="30"/>
    </row>
    <row r="209" spans="1:13" x14ac:dyDescent="0.25">
      <c r="A209" s="30"/>
      <c r="B209" s="30"/>
      <c r="C209" s="30"/>
      <c r="D209" s="30"/>
      <c r="E209" s="42" t="s">
        <v>18</v>
      </c>
      <c r="F209" s="34">
        <v>1</v>
      </c>
      <c r="G209" s="92">
        <v>15.99</v>
      </c>
      <c r="H209" s="92">
        <v>0</v>
      </c>
      <c r="I209" s="92">
        <v>2.4</v>
      </c>
      <c r="J209" s="85">
        <f>F209*(G209+ (G209= 0))*(H209+ (H209= 0))*(I209+ (I209= 0))</f>
        <v>38.375999999999998</v>
      </c>
      <c r="K209" s="30"/>
      <c r="L209" s="150"/>
      <c r="M209" s="30"/>
    </row>
    <row r="210" spans="1:13" x14ac:dyDescent="0.25">
      <c r="A210" s="30"/>
      <c r="B210" s="30"/>
      <c r="C210" s="30"/>
      <c r="D210" s="30"/>
      <c r="E210" s="30"/>
      <c r="F210" s="30"/>
      <c r="G210" s="30"/>
      <c r="H210" s="30"/>
      <c r="I210" s="30"/>
      <c r="J210" s="33" t="s">
        <v>137</v>
      </c>
      <c r="K210" s="90">
        <f>SUM(J206:J209)</f>
        <v>116.88</v>
      </c>
      <c r="L210" s="149"/>
      <c r="M210" s="90">
        <f>K210*L210</f>
        <v>0</v>
      </c>
    </row>
    <row r="211" spans="1:13" x14ac:dyDescent="0.25">
      <c r="A211" s="32"/>
      <c r="B211" s="32"/>
      <c r="C211" s="32"/>
      <c r="D211" s="32"/>
      <c r="E211" s="32"/>
      <c r="F211" s="32"/>
      <c r="G211" s="32"/>
      <c r="H211" s="32"/>
      <c r="I211" s="32"/>
      <c r="J211" s="32"/>
      <c r="K211" s="32"/>
      <c r="L211" s="151"/>
      <c r="M211" s="32"/>
    </row>
    <row r="212" spans="1:13" ht="22.5" x14ac:dyDescent="0.25">
      <c r="A212" s="42" t="s">
        <v>138</v>
      </c>
      <c r="B212" s="42" t="s">
        <v>21</v>
      </c>
      <c r="C212" s="42" t="s">
        <v>22</v>
      </c>
      <c r="D212" s="50" t="s">
        <v>514</v>
      </c>
      <c r="E212" s="30"/>
      <c r="F212" s="30"/>
      <c r="G212" s="30"/>
      <c r="H212" s="30"/>
      <c r="I212" s="30"/>
      <c r="J212" s="30"/>
      <c r="K212" s="87"/>
      <c r="L212" s="148"/>
      <c r="M212" s="87"/>
    </row>
    <row r="213" spans="1:13" ht="371.25" x14ac:dyDescent="0.25">
      <c r="A213" s="30"/>
      <c r="B213" s="30"/>
      <c r="C213" s="30"/>
      <c r="D213" s="39" t="s">
        <v>511</v>
      </c>
      <c r="E213" s="30"/>
      <c r="F213" s="30"/>
      <c r="G213" s="30"/>
      <c r="H213" s="30"/>
      <c r="I213" s="30"/>
      <c r="J213" s="30"/>
      <c r="K213" s="30"/>
      <c r="L213" s="150"/>
      <c r="M213" s="30"/>
    </row>
    <row r="214" spans="1:13" x14ac:dyDescent="0.25">
      <c r="A214" s="30"/>
      <c r="B214" s="30"/>
      <c r="C214" s="30"/>
      <c r="D214" s="30"/>
      <c r="E214" s="42" t="s">
        <v>139</v>
      </c>
      <c r="F214" s="34">
        <v>0</v>
      </c>
      <c r="G214" s="92">
        <v>0</v>
      </c>
      <c r="H214" s="92">
        <v>0</v>
      </c>
      <c r="I214" s="92">
        <v>0</v>
      </c>
      <c r="J214" s="102">
        <f>F214*(G214+ (G214= 0))*(H214+ (H214= 0))*(I214+ (I214= 0))</f>
        <v>0</v>
      </c>
      <c r="K214" s="30"/>
      <c r="L214" s="150"/>
      <c r="M214" s="30"/>
    </row>
    <row r="215" spans="1:13" x14ac:dyDescent="0.25">
      <c r="A215" s="30"/>
      <c r="B215" s="30"/>
      <c r="C215" s="30"/>
      <c r="D215" s="30"/>
      <c r="E215" s="42" t="s">
        <v>112</v>
      </c>
      <c r="F215" s="34">
        <v>1</v>
      </c>
      <c r="G215" s="92">
        <v>4.82</v>
      </c>
      <c r="H215" s="92">
        <v>0</v>
      </c>
      <c r="I215" s="92">
        <v>0.75</v>
      </c>
      <c r="J215" s="102">
        <f>F215*(G215+ (G215= 0))*(H215+ (H215= 0))*(I215+ (I215= 0))</f>
        <v>3.6150000000000002</v>
      </c>
      <c r="K215" s="30"/>
      <c r="L215" s="150"/>
      <c r="M215" s="30"/>
    </row>
    <row r="216" spans="1:13" x14ac:dyDescent="0.25">
      <c r="A216" s="30"/>
      <c r="B216" s="30"/>
      <c r="C216" s="30"/>
      <c r="D216" s="30"/>
      <c r="E216" s="42" t="s">
        <v>117</v>
      </c>
      <c r="F216" s="34">
        <v>1</v>
      </c>
      <c r="G216" s="92">
        <v>3.95</v>
      </c>
      <c r="H216" s="92">
        <v>0</v>
      </c>
      <c r="I216" s="92">
        <v>0.75</v>
      </c>
      <c r="J216" s="85">
        <f>F216*(G216+ (G216= 0))*(H216+ (H216= 0))*(I216+ (I216= 0))</f>
        <v>2.9625000000000004</v>
      </c>
      <c r="K216" s="30"/>
      <c r="L216" s="150"/>
      <c r="M216" s="30"/>
    </row>
    <row r="217" spans="1:13" x14ac:dyDescent="0.25">
      <c r="A217" s="30"/>
      <c r="B217" s="30"/>
      <c r="C217" s="30"/>
      <c r="D217" s="30"/>
      <c r="E217" s="30"/>
      <c r="F217" s="30"/>
      <c r="G217" s="30"/>
      <c r="H217" s="30"/>
      <c r="I217" s="30"/>
      <c r="J217" s="33" t="s">
        <v>140</v>
      </c>
      <c r="K217" s="90">
        <f>SUM(J214:J216)</f>
        <v>6.5775000000000006</v>
      </c>
      <c r="L217" s="149"/>
      <c r="M217" s="90">
        <f>K217*L217</f>
        <v>0</v>
      </c>
    </row>
    <row r="218" spans="1:13" x14ac:dyDescent="0.25">
      <c r="A218" s="32"/>
      <c r="B218" s="32"/>
      <c r="C218" s="32"/>
      <c r="D218" s="32"/>
      <c r="E218" s="32"/>
      <c r="F218" s="32"/>
      <c r="G218" s="32"/>
      <c r="H218" s="32"/>
      <c r="I218" s="32"/>
      <c r="J218" s="32"/>
      <c r="K218" s="32"/>
      <c r="L218" s="151"/>
      <c r="M218" s="32"/>
    </row>
    <row r="219" spans="1:13" ht="22.5" x14ac:dyDescent="0.25">
      <c r="A219" s="42" t="s">
        <v>141</v>
      </c>
      <c r="B219" s="42" t="s">
        <v>21</v>
      </c>
      <c r="C219" s="42" t="s">
        <v>37</v>
      </c>
      <c r="D219" s="89" t="s">
        <v>515</v>
      </c>
      <c r="E219" s="30"/>
      <c r="F219" s="30"/>
      <c r="G219" s="30"/>
      <c r="H219" s="30"/>
      <c r="I219" s="30"/>
      <c r="J219" s="30"/>
      <c r="K219" s="87"/>
      <c r="L219" s="148"/>
      <c r="M219" s="87"/>
    </row>
    <row r="220" spans="1:13" ht="300" customHeight="1" x14ac:dyDescent="0.25">
      <c r="A220" s="30"/>
      <c r="B220" s="30"/>
      <c r="C220" s="30"/>
      <c r="D220" s="34" t="s">
        <v>525</v>
      </c>
      <c r="E220" s="30"/>
      <c r="F220" s="30"/>
      <c r="G220" s="30"/>
      <c r="H220" s="30"/>
      <c r="I220" s="30"/>
      <c r="J220" s="30"/>
      <c r="K220" s="30"/>
      <c r="L220" s="150"/>
      <c r="M220" s="30"/>
    </row>
    <row r="221" spans="1:13" x14ac:dyDescent="0.25">
      <c r="A221" s="30"/>
      <c r="B221" s="30"/>
      <c r="C221" s="30"/>
      <c r="D221" s="30"/>
      <c r="E221" s="42" t="s">
        <v>112</v>
      </c>
      <c r="F221" s="34">
        <v>1</v>
      </c>
      <c r="G221" s="92">
        <v>4.82</v>
      </c>
      <c r="H221" s="92">
        <v>0</v>
      </c>
      <c r="I221" s="92">
        <v>0</v>
      </c>
      <c r="J221" s="102">
        <f>F221*(G221+ (G221= 0))*(H221+ (H221= 0))*(I221+ (I221= 0))</f>
        <v>4.82</v>
      </c>
      <c r="K221" s="30"/>
      <c r="L221" s="150"/>
      <c r="M221" s="30"/>
    </row>
    <row r="222" spans="1:13" x14ac:dyDescent="0.25">
      <c r="A222" s="30"/>
      <c r="B222" s="30"/>
      <c r="C222" s="30"/>
      <c r="D222" s="30"/>
      <c r="E222" s="42" t="s">
        <v>117</v>
      </c>
      <c r="F222" s="34">
        <v>1</v>
      </c>
      <c r="G222" s="92">
        <v>3.95</v>
      </c>
      <c r="H222" s="92">
        <v>0</v>
      </c>
      <c r="I222" s="92">
        <v>0</v>
      </c>
      <c r="J222" s="85">
        <f>F222*(G222+ (G222= 0))*(H222+ (H222= 0))*(I222+ (I222= 0))</f>
        <v>3.95</v>
      </c>
      <c r="K222" s="30"/>
      <c r="L222" s="150"/>
      <c r="M222" s="30"/>
    </row>
    <row r="223" spans="1:13" x14ac:dyDescent="0.25">
      <c r="A223" s="30"/>
      <c r="B223" s="30"/>
      <c r="C223" s="30"/>
      <c r="D223" s="30"/>
      <c r="E223" s="30"/>
      <c r="F223" s="30"/>
      <c r="G223" s="30"/>
      <c r="H223" s="30"/>
      <c r="I223" s="30"/>
      <c r="J223" s="33" t="s">
        <v>142</v>
      </c>
      <c r="K223" s="90">
        <f>SUM(J221:J222)</f>
        <v>8.77</v>
      </c>
      <c r="L223" s="149"/>
      <c r="M223" s="90">
        <f>K223*L223</f>
        <v>0</v>
      </c>
    </row>
    <row r="224" spans="1:13" x14ac:dyDescent="0.25">
      <c r="A224" s="32"/>
      <c r="B224" s="32"/>
      <c r="C224" s="32"/>
      <c r="D224" s="32"/>
      <c r="E224" s="32"/>
      <c r="F224" s="32"/>
      <c r="G224" s="32"/>
      <c r="H224" s="32"/>
      <c r="I224" s="32"/>
      <c r="J224" s="32"/>
      <c r="K224" s="32"/>
      <c r="L224" s="151"/>
      <c r="M224" s="32"/>
    </row>
    <row r="225" spans="1:13" ht="22.5" x14ac:dyDescent="0.25">
      <c r="A225" s="42" t="s">
        <v>143</v>
      </c>
      <c r="B225" s="42" t="s">
        <v>21</v>
      </c>
      <c r="C225" s="42" t="s">
        <v>22</v>
      </c>
      <c r="D225" s="33" t="s">
        <v>144</v>
      </c>
      <c r="E225" s="30"/>
      <c r="F225" s="30"/>
      <c r="G225" s="30"/>
      <c r="H225" s="30"/>
      <c r="I225" s="30"/>
      <c r="J225" s="30"/>
      <c r="K225" s="87"/>
      <c r="L225" s="148"/>
      <c r="M225" s="87"/>
    </row>
    <row r="226" spans="1:13" ht="90" x14ac:dyDescent="0.25">
      <c r="A226" s="30"/>
      <c r="B226" s="30"/>
      <c r="C226" s="30"/>
      <c r="D226" s="39" t="s">
        <v>412</v>
      </c>
      <c r="E226" s="30"/>
      <c r="F226" s="30"/>
      <c r="G226" s="30"/>
      <c r="H226" s="30"/>
      <c r="I226" s="30"/>
      <c r="J226" s="30"/>
      <c r="K226" s="84"/>
      <c r="L226" s="155"/>
      <c r="M226" s="84"/>
    </row>
    <row r="227" spans="1:13" x14ac:dyDescent="0.25">
      <c r="A227" s="30"/>
      <c r="B227" s="30"/>
      <c r="C227" s="30"/>
      <c r="D227" s="30"/>
      <c r="E227" s="42" t="s">
        <v>112</v>
      </c>
      <c r="F227" s="34">
        <v>1</v>
      </c>
      <c r="G227" s="92">
        <v>4.82</v>
      </c>
      <c r="H227" s="92">
        <v>0</v>
      </c>
      <c r="I227" s="92">
        <v>1.65</v>
      </c>
      <c r="J227" s="102">
        <f>F227*(G227+ (G227= 0))*(H227+ (H227= 0))*(I227+ (I227= 0))</f>
        <v>7.9530000000000003</v>
      </c>
      <c r="K227" s="30"/>
      <c r="L227" s="150"/>
      <c r="M227" s="30"/>
    </row>
    <row r="228" spans="1:13" x14ac:dyDescent="0.25">
      <c r="A228" s="30"/>
      <c r="B228" s="30"/>
      <c r="C228" s="30"/>
      <c r="D228" s="30"/>
      <c r="E228" s="42" t="s">
        <v>145</v>
      </c>
      <c r="F228" s="34">
        <v>-6</v>
      </c>
      <c r="G228" s="92">
        <v>0.06</v>
      </c>
      <c r="H228" s="92">
        <v>0</v>
      </c>
      <c r="I228" s="92">
        <v>1.65</v>
      </c>
      <c r="J228" s="102">
        <f>F228*(G228+ (G228= 0))*(H228+ (H228= 0))*(I228+ (I228= 0))</f>
        <v>-0.59399999999999997</v>
      </c>
      <c r="K228" s="30"/>
      <c r="L228" s="150"/>
      <c r="M228" s="30"/>
    </row>
    <row r="229" spans="1:13" x14ac:dyDescent="0.25">
      <c r="A229" s="30"/>
      <c r="B229" s="30"/>
      <c r="C229" s="30"/>
      <c r="D229" s="30"/>
      <c r="E229" s="42" t="s">
        <v>117</v>
      </c>
      <c r="F229" s="34">
        <v>1</v>
      </c>
      <c r="G229" s="92">
        <v>3.95</v>
      </c>
      <c r="H229" s="92">
        <v>0</v>
      </c>
      <c r="I229" s="92">
        <v>1.65</v>
      </c>
      <c r="J229" s="102">
        <f>F229*(G229+ (G229= 0))*(H229+ (H229= 0))*(I229+ (I229= 0))</f>
        <v>6.5175000000000001</v>
      </c>
      <c r="K229" s="30"/>
      <c r="L229" s="150"/>
      <c r="M229" s="30"/>
    </row>
    <row r="230" spans="1:13" x14ac:dyDescent="0.25">
      <c r="A230" s="30"/>
      <c r="B230" s="30"/>
      <c r="C230" s="30"/>
      <c r="D230" s="30"/>
      <c r="E230" s="42" t="s">
        <v>145</v>
      </c>
      <c r="F230" s="34">
        <v>-5</v>
      </c>
      <c r="G230" s="92">
        <v>0.06</v>
      </c>
      <c r="H230" s="92">
        <v>0</v>
      </c>
      <c r="I230" s="92">
        <v>1.65</v>
      </c>
      <c r="J230" s="85">
        <f>F230*(G230+ (G230= 0))*(H230+ (H230= 0))*(I230+ (I230= 0))</f>
        <v>-0.49499999999999994</v>
      </c>
      <c r="K230" s="30"/>
      <c r="L230" s="150"/>
      <c r="M230" s="30"/>
    </row>
    <row r="231" spans="1:13" x14ac:dyDescent="0.25">
      <c r="A231" s="30"/>
      <c r="B231" s="30"/>
      <c r="C231" s="30"/>
      <c r="D231" s="30"/>
      <c r="E231" s="30"/>
      <c r="F231" s="30"/>
      <c r="G231" s="30"/>
      <c r="H231" s="30"/>
      <c r="I231" s="30"/>
      <c r="J231" s="33" t="s">
        <v>146</v>
      </c>
      <c r="K231" s="90">
        <f>SUM(J227:J230)</f>
        <v>13.381500000000001</v>
      </c>
      <c r="L231" s="149"/>
      <c r="M231" s="90">
        <f>K231*L231</f>
        <v>0</v>
      </c>
    </row>
    <row r="232" spans="1:13" x14ac:dyDescent="0.25">
      <c r="A232" s="32"/>
      <c r="B232" s="32"/>
      <c r="C232" s="32"/>
      <c r="D232" s="32"/>
      <c r="E232" s="32"/>
      <c r="F232" s="32"/>
      <c r="G232" s="32"/>
      <c r="H232" s="32"/>
      <c r="I232" s="32"/>
      <c r="J232" s="32"/>
      <c r="K232" s="32"/>
      <c r="L232" s="151"/>
      <c r="M232" s="32"/>
    </row>
    <row r="233" spans="1:13" x14ac:dyDescent="0.25">
      <c r="A233" s="30"/>
      <c r="B233" s="30"/>
      <c r="C233" s="30"/>
      <c r="D233" s="30"/>
      <c r="E233" s="30"/>
      <c r="F233" s="30"/>
      <c r="G233" s="30"/>
      <c r="H233" s="30"/>
      <c r="I233" s="30"/>
      <c r="J233" s="33" t="s">
        <v>147</v>
      </c>
      <c r="K233" s="106">
        <v>1</v>
      </c>
      <c r="L233" s="157">
        <f>M210+M217+M223+M231</f>
        <v>0</v>
      </c>
      <c r="M233" s="101">
        <f>K233*L233</f>
        <v>0</v>
      </c>
    </row>
    <row r="234" spans="1:13" x14ac:dyDescent="0.25">
      <c r="A234" s="32"/>
      <c r="B234" s="32"/>
      <c r="C234" s="32"/>
      <c r="D234" s="32"/>
      <c r="E234" s="32"/>
      <c r="F234" s="32"/>
      <c r="G234" s="32"/>
      <c r="H234" s="32"/>
      <c r="I234" s="32"/>
      <c r="J234" s="32"/>
      <c r="K234" s="32"/>
      <c r="L234" s="151"/>
      <c r="M234" s="32"/>
    </row>
    <row r="235" spans="1:13" ht="22.5" x14ac:dyDescent="0.25">
      <c r="A235" s="14" t="s">
        <v>148</v>
      </c>
      <c r="B235" s="14" t="s">
        <v>17</v>
      </c>
      <c r="C235" s="14" t="s">
        <v>18</v>
      </c>
      <c r="D235" s="14" t="s">
        <v>149</v>
      </c>
      <c r="E235" s="41"/>
      <c r="F235" s="41"/>
      <c r="G235" s="41"/>
      <c r="H235" s="41"/>
      <c r="I235" s="41"/>
      <c r="J235" s="41"/>
      <c r="K235" s="41"/>
      <c r="L235" s="146"/>
      <c r="M235" s="41"/>
    </row>
    <row r="236" spans="1:13" ht="22.5" x14ac:dyDescent="0.25">
      <c r="A236" s="42" t="s">
        <v>150</v>
      </c>
      <c r="B236" s="42" t="s">
        <v>21</v>
      </c>
      <c r="C236" s="42" t="s">
        <v>22</v>
      </c>
      <c r="D236" s="33" t="s">
        <v>151</v>
      </c>
      <c r="E236" s="30"/>
      <c r="F236" s="30"/>
      <c r="G236" s="30"/>
      <c r="H236" s="30"/>
      <c r="I236" s="30"/>
      <c r="J236" s="30"/>
      <c r="K236" s="87"/>
      <c r="L236" s="148"/>
      <c r="M236" s="87"/>
    </row>
    <row r="237" spans="1:13" ht="354" customHeight="1" x14ac:dyDescent="0.25">
      <c r="A237" s="30"/>
      <c r="B237" s="30"/>
      <c r="C237" s="30"/>
      <c r="D237" s="142" t="s">
        <v>536</v>
      </c>
      <c r="E237" s="30"/>
      <c r="F237" s="30"/>
      <c r="G237" s="30"/>
      <c r="H237" s="30"/>
      <c r="I237" s="30"/>
      <c r="J237" s="30"/>
      <c r="K237" s="30"/>
      <c r="L237" s="150"/>
      <c r="M237" s="30"/>
    </row>
    <row r="238" spans="1:13" ht="22.5" x14ac:dyDescent="0.25">
      <c r="A238" s="30"/>
      <c r="B238" s="30"/>
      <c r="C238" s="30"/>
      <c r="D238" s="30"/>
      <c r="E238" s="42" t="s">
        <v>152</v>
      </c>
      <c r="F238" s="34">
        <v>1</v>
      </c>
      <c r="G238" s="92">
        <v>3.52</v>
      </c>
      <c r="H238" s="92">
        <v>0</v>
      </c>
      <c r="I238" s="92">
        <v>2.1</v>
      </c>
      <c r="J238" s="102">
        <f>F238*(G238+ (G238= 0))*(H238+ (H238= 0))*(I238+ (I238= 0))</f>
        <v>7.3920000000000003</v>
      </c>
      <c r="K238" s="30"/>
      <c r="L238" s="150"/>
      <c r="M238" s="30"/>
    </row>
    <row r="239" spans="1:13" ht="22.5" x14ac:dyDescent="0.25">
      <c r="A239" s="30"/>
      <c r="B239" s="30"/>
      <c r="C239" s="30"/>
      <c r="D239" s="30"/>
      <c r="E239" s="42" t="s">
        <v>153</v>
      </c>
      <c r="F239" s="34">
        <v>1</v>
      </c>
      <c r="G239" s="92">
        <v>3.52</v>
      </c>
      <c r="H239" s="92">
        <v>0</v>
      </c>
      <c r="I239" s="92">
        <v>0.4</v>
      </c>
      <c r="J239" s="102">
        <f>F239*(G239+ (G239= 0))*(H239+ (H239= 0))*(I239+ (I239= 0))</f>
        <v>1.4080000000000001</v>
      </c>
      <c r="K239" s="30"/>
      <c r="L239" s="150"/>
      <c r="M239" s="30"/>
    </row>
    <row r="240" spans="1:13" ht="22.5" x14ac:dyDescent="0.25">
      <c r="A240" s="30"/>
      <c r="B240" s="30"/>
      <c r="C240" s="30"/>
      <c r="D240" s="30"/>
      <c r="E240" s="42" t="s">
        <v>154</v>
      </c>
      <c r="F240" s="34">
        <v>1</v>
      </c>
      <c r="G240" s="92">
        <v>1.77</v>
      </c>
      <c r="H240" s="92">
        <v>0</v>
      </c>
      <c r="I240" s="92">
        <v>2.1</v>
      </c>
      <c r="J240" s="102">
        <f>F240*(G240+ (G240= 0))*(H240+ (H240= 0))*(I240+ (I240= 0))</f>
        <v>3.7170000000000001</v>
      </c>
      <c r="K240" s="30"/>
      <c r="L240" s="150"/>
      <c r="M240" s="30"/>
    </row>
    <row r="241" spans="1:13" ht="22.5" x14ac:dyDescent="0.25">
      <c r="A241" s="30"/>
      <c r="B241" s="30"/>
      <c r="C241" s="30"/>
      <c r="D241" s="30"/>
      <c r="E241" s="42" t="s">
        <v>153</v>
      </c>
      <c r="F241" s="34">
        <v>1</v>
      </c>
      <c r="G241" s="92">
        <v>1.77</v>
      </c>
      <c r="H241" s="92">
        <v>0</v>
      </c>
      <c r="I241" s="92">
        <v>0.4</v>
      </c>
      <c r="J241" s="85">
        <f>F241*(G241+ (G241= 0))*(H241+ (H241= 0))*(I241+ (I241= 0))</f>
        <v>0.70800000000000007</v>
      </c>
      <c r="K241" s="30"/>
      <c r="L241" s="150"/>
      <c r="M241" s="30"/>
    </row>
    <row r="242" spans="1:13" x14ac:dyDescent="0.25">
      <c r="A242" s="30"/>
      <c r="B242" s="30"/>
      <c r="C242" s="30"/>
      <c r="D242" s="47"/>
      <c r="E242" s="30"/>
      <c r="F242" s="30"/>
      <c r="G242" s="30"/>
      <c r="H242" s="30"/>
      <c r="I242" s="30"/>
      <c r="J242" s="33" t="s">
        <v>155</v>
      </c>
      <c r="K242" s="90">
        <f>SUM(J238:J241)</f>
        <v>13.225000000000001</v>
      </c>
      <c r="L242" s="149"/>
      <c r="M242" s="90">
        <f>K242*L242</f>
        <v>0</v>
      </c>
    </row>
    <row r="243" spans="1:13" x14ac:dyDescent="0.25">
      <c r="A243" s="32"/>
      <c r="B243" s="32"/>
      <c r="C243" s="32"/>
      <c r="D243" s="48"/>
      <c r="E243" s="32"/>
      <c r="F243" s="32"/>
      <c r="G243" s="32"/>
      <c r="H243" s="32"/>
      <c r="I243" s="32"/>
      <c r="J243" s="32"/>
      <c r="K243" s="32"/>
      <c r="L243" s="151"/>
      <c r="M243" s="32"/>
    </row>
    <row r="244" spans="1:13" ht="22.5" x14ac:dyDescent="0.25">
      <c r="A244" s="42" t="s">
        <v>156</v>
      </c>
      <c r="B244" s="42" t="s">
        <v>21</v>
      </c>
      <c r="C244" s="42" t="s">
        <v>101</v>
      </c>
      <c r="D244" s="50" t="s">
        <v>157</v>
      </c>
      <c r="E244" s="30"/>
      <c r="F244" s="30"/>
      <c r="G244" s="30"/>
      <c r="H244" s="30"/>
      <c r="I244" s="30"/>
      <c r="J244" s="30"/>
      <c r="K244" s="87"/>
      <c r="L244" s="148"/>
      <c r="M244" s="87"/>
    </row>
    <row r="245" spans="1:13" ht="168.75" x14ac:dyDescent="0.25">
      <c r="A245" s="30"/>
      <c r="B245" s="30"/>
      <c r="C245" s="30"/>
      <c r="D245" s="49" t="s">
        <v>478</v>
      </c>
      <c r="E245" s="30"/>
      <c r="F245" s="30"/>
      <c r="G245" s="30"/>
      <c r="H245" s="30"/>
      <c r="I245" s="30"/>
      <c r="J245" s="30"/>
      <c r="K245" s="30"/>
      <c r="L245" s="150"/>
      <c r="M245" s="30"/>
    </row>
    <row r="246" spans="1:13" ht="22.5" x14ac:dyDescent="0.25">
      <c r="A246" s="30"/>
      <c r="B246" s="30"/>
      <c r="C246" s="30"/>
      <c r="D246" s="62"/>
      <c r="E246" s="42" t="s">
        <v>158</v>
      </c>
      <c r="F246" s="34">
        <v>1</v>
      </c>
      <c r="G246" s="92">
        <v>0</v>
      </c>
      <c r="H246" s="92">
        <v>0</v>
      </c>
      <c r="I246" s="92">
        <v>0</v>
      </c>
      <c r="J246" s="102">
        <f>F246*(G246+ (G246= 0))*(H246+ (H246= 0))*(I246+ (I246= 0))</f>
        <v>1</v>
      </c>
      <c r="K246" s="30"/>
      <c r="L246" s="150"/>
      <c r="M246" s="30"/>
    </row>
    <row r="247" spans="1:13" ht="22.5" x14ac:dyDescent="0.25">
      <c r="A247" s="30"/>
      <c r="B247" s="30"/>
      <c r="C247" s="30"/>
      <c r="D247" s="62"/>
      <c r="E247" s="42" t="s">
        <v>159</v>
      </c>
      <c r="F247" s="34">
        <v>1</v>
      </c>
      <c r="G247" s="92">
        <v>0</v>
      </c>
      <c r="H247" s="92">
        <v>0</v>
      </c>
      <c r="I247" s="92">
        <v>0</v>
      </c>
      <c r="J247" s="85">
        <f>F247*(G247+ (G247= 0))*(H247+ (H247= 0))*(I247+ (I247= 0))</f>
        <v>1</v>
      </c>
      <c r="K247" s="30"/>
      <c r="L247" s="150"/>
      <c r="M247" s="30"/>
    </row>
    <row r="248" spans="1:13" x14ac:dyDescent="0.25">
      <c r="A248" s="30"/>
      <c r="B248" s="30"/>
      <c r="C248" s="30"/>
      <c r="D248" s="62"/>
      <c r="E248" s="30"/>
      <c r="F248" s="30"/>
      <c r="G248" s="30"/>
      <c r="H248" s="30"/>
      <c r="I248" s="30"/>
      <c r="J248" s="33" t="s">
        <v>160</v>
      </c>
      <c r="K248" s="90">
        <f>SUM(J246:J247)</f>
        <v>2</v>
      </c>
      <c r="L248" s="149"/>
      <c r="M248" s="90">
        <f>K248*L248</f>
        <v>0</v>
      </c>
    </row>
    <row r="249" spans="1:13" x14ac:dyDescent="0.25">
      <c r="A249" s="32"/>
      <c r="B249" s="32"/>
      <c r="C249" s="32"/>
      <c r="D249" s="63"/>
      <c r="E249" s="32"/>
      <c r="F249" s="32"/>
      <c r="G249" s="32"/>
      <c r="H249" s="32"/>
      <c r="I249" s="32"/>
      <c r="J249" s="32"/>
      <c r="K249" s="32"/>
      <c r="L249" s="151"/>
      <c r="M249" s="32"/>
    </row>
    <row r="250" spans="1:13" ht="22.5" x14ac:dyDescent="0.25">
      <c r="A250" s="42" t="s">
        <v>161</v>
      </c>
      <c r="B250" s="42" t="s">
        <v>21</v>
      </c>
      <c r="C250" s="42" t="s">
        <v>22</v>
      </c>
      <c r="D250" s="50" t="s">
        <v>162</v>
      </c>
      <c r="E250" s="30"/>
      <c r="F250" s="30"/>
      <c r="G250" s="30"/>
      <c r="H250" s="30"/>
      <c r="I250" s="30"/>
      <c r="J250" s="30"/>
      <c r="K250" s="87"/>
      <c r="L250" s="148"/>
      <c r="M250" s="87"/>
    </row>
    <row r="251" spans="1:13" ht="143.25" customHeight="1" x14ac:dyDescent="0.25">
      <c r="A251" s="30"/>
      <c r="B251" s="30"/>
      <c r="C251" s="30"/>
      <c r="D251" s="34" t="s">
        <v>479</v>
      </c>
      <c r="E251" s="30"/>
      <c r="F251" s="30"/>
      <c r="G251" s="30"/>
      <c r="H251" s="30"/>
      <c r="I251" s="30"/>
      <c r="J251" s="30"/>
      <c r="K251" s="30"/>
      <c r="L251" s="150"/>
      <c r="M251" s="30"/>
    </row>
    <row r="252" spans="1:13" ht="22.5" x14ac:dyDescent="0.25">
      <c r="A252" s="30"/>
      <c r="B252" s="30"/>
      <c r="C252" s="30"/>
      <c r="D252" s="30"/>
      <c r="E252" s="42" t="s">
        <v>163</v>
      </c>
      <c r="F252" s="34">
        <v>2</v>
      </c>
      <c r="G252" s="92">
        <v>0.9</v>
      </c>
      <c r="H252" s="92">
        <v>0</v>
      </c>
      <c r="I252" s="92">
        <v>1.1000000000000001</v>
      </c>
      <c r="J252" s="85">
        <f>F252*(G252+ (G252= 0))*(H252+ (H252= 0))*(I252+ (I252= 0))</f>
        <v>1.9800000000000002</v>
      </c>
      <c r="K252" s="30"/>
      <c r="L252" s="150"/>
      <c r="M252" s="30"/>
    </row>
    <row r="253" spans="1:13" x14ac:dyDescent="0.25">
      <c r="A253" s="30"/>
      <c r="B253" s="30"/>
      <c r="C253" s="30"/>
      <c r="D253" s="30"/>
      <c r="E253" s="30"/>
      <c r="F253" s="30"/>
      <c r="G253" s="30"/>
      <c r="H253" s="30"/>
      <c r="I253" s="30"/>
      <c r="J253" s="33" t="s">
        <v>164</v>
      </c>
      <c r="K253" s="90">
        <f>SUM(J252:J252)</f>
        <v>1.9800000000000002</v>
      </c>
      <c r="L253" s="149"/>
      <c r="M253" s="90">
        <f>K253*L253</f>
        <v>0</v>
      </c>
    </row>
    <row r="254" spans="1:13" x14ac:dyDescent="0.25">
      <c r="A254" s="32"/>
      <c r="B254" s="32"/>
      <c r="C254" s="32"/>
      <c r="D254" s="32"/>
      <c r="E254" s="32"/>
      <c r="F254" s="32"/>
      <c r="G254" s="32"/>
      <c r="H254" s="32"/>
      <c r="I254" s="32"/>
      <c r="J254" s="32"/>
      <c r="K254" s="32"/>
      <c r="L254" s="151"/>
      <c r="M254" s="32"/>
    </row>
    <row r="255" spans="1:13" ht="22.5" x14ac:dyDescent="0.25">
      <c r="A255" s="42" t="s">
        <v>466</v>
      </c>
      <c r="B255" s="42" t="s">
        <v>21</v>
      </c>
      <c r="C255" s="42" t="s">
        <v>101</v>
      </c>
      <c r="D255" s="50" t="s">
        <v>472</v>
      </c>
      <c r="E255" s="30"/>
      <c r="F255" s="30"/>
      <c r="G255" s="30"/>
      <c r="H255" s="30"/>
      <c r="I255" s="30"/>
      <c r="J255" s="30"/>
      <c r="K255" s="87"/>
      <c r="L255" s="148"/>
      <c r="M255" s="87"/>
    </row>
    <row r="256" spans="1:13" ht="270" x14ac:dyDescent="0.25">
      <c r="A256" s="30"/>
      <c r="B256" s="30"/>
      <c r="C256" s="30"/>
      <c r="D256" s="34" t="s">
        <v>473</v>
      </c>
      <c r="E256" s="30"/>
      <c r="F256" s="30"/>
      <c r="G256" s="30"/>
      <c r="H256" s="30"/>
      <c r="I256" s="30"/>
      <c r="J256" s="30"/>
      <c r="K256" s="30"/>
      <c r="L256" s="150"/>
      <c r="M256" s="30"/>
    </row>
    <row r="257" spans="1:13" ht="22.5" x14ac:dyDescent="0.25">
      <c r="A257" s="30"/>
      <c r="B257" s="30"/>
      <c r="C257" s="30"/>
      <c r="D257" s="30"/>
      <c r="E257" s="42" t="s">
        <v>165</v>
      </c>
      <c r="F257" s="34">
        <v>1</v>
      </c>
      <c r="G257" s="92">
        <v>0</v>
      </c>
      <c r="H257" s="92">
        <v>0</v>
      </c>
      <c r="I257" s="92">
        <v>0</v>
      </c>
      <c r="J257" s="85">
        <f>F257*(G257+ (G257= 0))*(H257+ (H257= 0))*(I257+ (I257= 0))</f>
        <v>1</v>
      </c>
      <c r="K257" s="30"/>
      <c r="L257" s="150"/>
      <c r="M257" s="30"/>
    </row>
    <row r="258" spans="1:13" x14ac:dyDescent="0.25">
      <c r="A258" s="30"/>
      <c r="B258" s="30"/>
      <c r="C258" s="30"/>
      <c r="D258" s="30"/>
      <c r="E258" s="30"/>
      <c r="F258" s="30"/>
      <c r="G258" s="30"/>
      <c r="H258" s="30"/>
      <c r="I258" s="30"/>
      <c r="J258" s="33" t="s">
        <v>166</v>
      </c>
      <c r="K258" s="90">
        <f>SUM(J257:J257)</f>
        <v>1</v>
      </c>
      <c r="L258" s="149"/>
      <c r="M258" s="90">
        <f>K258*L258</f>
        <v>0</v>
      </c>
    </row>
    <row r="259" spans="1:13" x14ac:dyDescent="0.25">
      <c r="A259" s="32"/>
      <c r="B259" s="32"/>
      <c r="C259" s="32"/>
      <c r="D259" s="32"/>
      <c r="E259" s="32"/>
      <c r="F259" s="32"/>
      <c r="G259" s="32"/>
      <c r="H259" s="32"/>
      <c r="I259" s="32"/>
      <c r="J259" s="32"/>
      <c r="K259" s="32"/>
      <c r="L259" s="151"/>
      <c r="M259" s="32"/>
    </row>
    <row r="260" spans="1:13" ht="33.75" x14ac:dyDescent="0.25">
      <c r="A260" s="42" t="s">
        <v>167</v>
      </c>
      <c r="B260" s="42" t="s">
        <v>21</v>
      </c>
      <c r="C260" s="42" t="s">
        <v>22</v>
      </c>
      <c r="D260" s="33" t="s">
        <v>464</v>
      </c>
      <c r="E260" s="30"/>
      <c r="F260" s="30"/>
      <c r="G260" s="30"/>
      <c r="H260" s="30"/>
      <c r="I260" s="30"/>
      <c r="J260" s="30"/>
      <c r="K260" s="87"/>
      <c r="L260" s="148"/>
      <c r="M260" s="87"/>
    </row>
    <row r="261" spans="1:13" ht="255" customHeight="1" x14ac:dyDescent="0.25">
      <c r="A261" s="30"/>
      <c r="B261" s="30"/>
      <c r="C261" s="30"/>
      <c r="D261" s="34" t="s">
        <v>480</v>
      </c>
      <c r="E261" s="61" t="s">
        <v>474</v>
      </c>
      <c r="F261" s="30"/>
      <c r="G261" s="30"/>
      <c r="H261" s="30"/>
      <c r="I261" s="30"/>
      <c r="J261" s="30"/>
      <c r="K261" s="30"/>
      <c r="L261" s="150"/>
      <c r="M261" s="30"/>
    </row>
    <row r="262" spans="1:13" x14ac:dyDescent="0.25">
      <c r="A262" s="30"/>
      <c r="B262" s="30"/>
      <c r="C262" s="30"/>
      <c r="D262" s="30"/>
      <c r="E262" s="42" t="s">
        <v>64</v>
      </c>
      <c r="F262" s="34">
        <v>1</v>
      </c>
      <c r="G262" s="92">
        <v>10.52</v>
      </c>
      <c r="H262" s="92">
        <v>0</v>
      </c>
      <c r="I262" s="92">
        <v>3.2</v>
      </c>
      <c r="J262" s="102">
        <f t="shared" ref="J262:J265" si="4">F262*(G262+ (G262= 0))*(H262+ (H262= 0))*(I262+ (I262= 0))</f>
        <v>33.664000000000001</v>
      </c>
      <c r="K262" s="30"/>
      <c r="L262" s="150"/>
      <c r="M262" s="30"/>
    </row>
    <row r="263" spans="1:13" x14ac:dyDescent="0.25">
      <c r="A263" s="30"/>
      <c r="B263" s="30"/>
      <c r="C263" s="30"/>
      <c r="D263" s="30"/>
      <c r="E263" s="42" t="s">
        <v>18</v>
      </c>
      <c r="F263" s="34">
        <v>-1</v>
      </c>
      <c r="G263" s="92">
        <v>0.9</v>
      </c>
      <c r="H263" s="92">
        <v>0</v>
      </c>
      <c r="I263" s="92">
        <v>2.1</v>
      </c>
      <c r="J263" s="102">
        <f t="shared" si="4"/>
        <v>-1.8900000000000001</v>
      </c>
      <c r="K263" s="30"/>
      <c r="L263" s="150"/>
      <c r="M263" s="30"/>
    </row>
    <row r="264" spans="1:13" x14ac:dyDescent="0.25">
      <c r="A264" s="30"/>
      <c r="B264" s="30"/>
      <c r="C264" s="30"/>
      <c r="D264" s="30"/>
      <c r="E264" s="42" t="s">
        <v>79</v>
      </c>
      <c r="F264" s="34">
        <v>1</v>
      </c>
      <c r="G264" s="92">
        <v>8.23</v>
      </c>
      <c r="H264" s="92">
        <v>0</v>
      </c>
      <c r="I264" s="92">
        <v>3.2</v>
      </c>
      <c r="J264" s="102">
        <f t="shared" si="4"/>
        <v>26.336000000000002</v>
      </c>
      <c r="K264" s="30"/>
      <c r="L264" s="150"/>
      <c r="M264" s="30"/>
    </row>
    <row r="265" spans="1:13" x14ac:dyDescent="0.25">
      <c r="A265" s="30"/>
      <c r="B265" s="30"/>
      <c r="C265" s="30"/>
      <c r="D265" s="30"/>
      <c r="E265" s="42" t="s">
        <v>18</v>
      </c>
      <c r="F265" s="34">
        <v>-1</v>
      </c>
      <c r="G265" s="92">
        <v>0.9</v>
      </c>
      <c r="H265" s="92">
        <v>0</v>
      </c>
      <c r="I265" s="92">
        <v>2.1</v>
      </c>
      <c r="J265" s="85">
        <f t="shared" si="4"/>
        <v>-1.8900000000000001</v>
      </c>
      <c r="K265" s="30"/>
      <c r="L265" s="150"/>
      <c r="M265" s="30"/>
    </row>
    <row r="266" spans="1:13" x14ac:dyDescent="0.25">
      <c r="A266" s="30"/>
      <c r="B266" s="30"/>
      <c r="C266" s="30"/>
      <c r="D266" s="30"/>
      <c r="E266" s="30"/>
      <c r="F266" s="30"/>
      <c r="G266" s="30"/>
      <c r="H266" s="30"/>
      <c r="I266" s="30"/>
      <c r="J266" s="33" t="s">
        <v>168</v>
      </c>
      <c r="K266" s="90">
        <f>SUM(J262:J265)</f>
        <v>56.22</v>
      </c>
      <c r="L266" s="149"/>
      <c r="M266" s="90">
        <f>K266*L266</f>
        <v>0</v>
      </c>
    </row>
    <row r="267" spans="1:13" x14ac:dyDescent="0.25">
      <c r="A267" s="32"/>
      <c r="B267" s="32"/>
      <c r="C267" s="32"/>
      <c r="D267" s="32"/>
      <c r="E267" s="32"/>
      <c r="F267" s="32"/>
      <c r="G267" s="32"/>
      <c r="H267" s="32"/>
      <c r="I267" s="32"/>
      <c r="J267" s="32"/>
      <c r="K267" s="32"/>
      <c r="L267" s="151"/>
      <c r="M267" s="32"/>
    </row>
    <row r="268" spans="1:13" ht="22.5" x14ac:dyDescent="0.25">
      <c r="A268" s="42" t="s">
        <v>169</v>
      </c>
      <c r="B268" s="42" t="s">
        <v>21</v>
      </c>
      <c r="C268" s="42" t="s">
        <v>22</v>
      </c>
      <c r="D268" s="33" t="s">
        <v>170</v>
      </c>
      <c r="E268" s="30"/>
      <c r="F268" s="30"/>
      <c r="G268" s="30"/>
      <c r="H268" s="30"/>
      <c r="I268" s="30"/>
      <c r="J268" s="30"/>
      <c r="K268" s="87"/>
      <c r="L268" s="148"/>
      <c r="M268" s="87"/>
    </row>
    <row r="269" spans="1:13" ht="112.5" x14ac:dyDescent="0.25">
      <c r="A269" s="30"/>
      <c r="B269" s="30"/>
      <c r="C269" s="30"/>
      <c r="D269" s="34" t="s">
        <v>171</v>
      </c>
      <c r="E269" s="30"/>
      <c r="F269" s="30"/>
      <c r="G269" s="30"/>
      <c r="H269" s="30"/>
      <c r="I269" s="30"/>
      <c r="J269" s="30"/>
      <c r="K269" s="30"/>
      <c r="L269" s="150"/>
      <c r="M269" s="30"/>
    </row>
    <row r="270" spans="1:13" ht="22.5" x14ac:dyDescent="0.25">
      <c r="A270" s="30"/>
      <c r="B270" s="30"/>
      <c r="C270" s="30"/>
      <c r="D270" s="30"/>
      <c r="E270" s="42" t="s">
        <v>172</v>
      </c>
      <c r="F270" s="34">
        <v>2</v>
      </c>
      <c r="G270" s="92">
        <v>0.35</v>
      </c>
      <c r="H270" s="92">
        <v>0</v>
      </c>
      <c r="I270" s="92">
        <v>0.7</v>
      </c>
      <c r="J270" s="85">
        <f>F270*(G270+ (G270= 0))*(H270+ (H270= 0))*(I270+ (I270= 0))</f>
        <v>0.48999999999999994</v>
      </c>
      <c r="K270" s="30"/>
      <c r="L270" s="150"/>
      <c r="M270" s="30"/>
    </row>
    <row r="271" spans="1:13" x14ac:dyDescent="0.25">
      <c r="A271" s="30"/>
      <c r="B271" s="30"/>
      <c r="C271" s="30"/>
      <c r="D271" s="30"/>
      <c r="E271" s="30"/>
      <c r="F271" s="30"/>
      <c r="G271" s="30"/>
      <c r="H271" s="30"/>
      <c r="I271" s="30"/>
      <c r="J271" s="33" t="s">
        <v>173</v>
      </c>
      <c r="K271" s="90">
        <f>SUM(J270:J270)</f>
        <v>0.48999999999999994</v>
      </c>
      <c r="L271" s="149"/>
      <c r="M271" s="90">
        <f>K271*L271</f>
        <v>0</v>
      </c>
    </row>
    <row r="272" spans="1:13" x14ac:dyDescent="0.25">
      <c r="A272" s="32"/>
      <c r="B272" s="32"/>
      <c r="C272" s="32"/>
      <c r="D272" s="32"/>
      <c r="E272" s="32"/>
      <c r="F272" s="32"/>
      <c r="G272" s="32"/>
      <c r="H272" s="32"/>
      <c r="I272" s="32"/>
      <c r="J272" s="32"/>
      <c r="K272" s="32"/>
      <c r="L272" s="151"/>
      <c r="M272" s="32"/>
    </row>
    <row r="273" spans="1:13" ht="22.5" x14ac:dyDescent="0.25">
      <c r="A273" s="42" t="s">
        <v>174</v>
      </c>
      <c r="B273" s="42" t="s">
        <v>21</v>
      </c>
      <c r="C273" s="42" t="s">
        <v>101</v>
      </c>
      <c r="D273" s="33" t="s">
        <v>175</v>
      </c>
      <c r="E273" s="30"/>
      <c r="F273" s="30"/>
      <c r="G273" s="30"/>
      <c r="H273" s="30"/>
      <c r="I273" s="30"/>
      <c r="J273" s="30"/>
      <c r="K273" s="99"/>
      <c r="L273" s="156"/>
      <c r="M273" s="99"/>
    </row>
    <row r="274" spans="1:13" ht="67.5" x14ac:dyDescent="0.25">
      <c r="A274" s="30"/>
      <c r="B274" s="30"/>
      <c r="C274" s="30"/>
      <c r="D274" s="34" t="s">
        <v>176</v>
      </c>
      <c r="E274" s="30"/>
      <c r="F274" s="30"/>
      <c r="G274" s="30"/>
      <c r="H274" s="30"/>
      <c r="I274" s="30"/>
      <c r="J274" s="30"/>
      <c r="K274" s="30"/>
      <c r="L274" s="150"/>
      <c r="M274" s="30"/>
    </row>
    <row r="275" spans="1:13" x14ac:dyDescent="0.25">
      <c r="A275" s="30"/>
      <c r="B275" s="30"/>
      <c r="C275" s="30"/>
      <c r="D275" s="30"/>
      <c r="E275" s="42" t="s">
        <v>18</v>
      </c>
      <c r="F275" s="34">
        <v>2</v>
      </c>
      <c r="G275" s="92">
        <v>3</v>
      </c>
      <c r="H275" s="92">
        <v>0</v>
      </c>
      <c r="I275" s="92">
        <v>0</v>
      </c>
      <c r="J275" s="85">
        <f>F275*(G275+ (G275= 0))*(H275+ (H275= 0))*(I275+ (I275= 0))</f>
        <v>6</v>
      </c>
      <c r="K275" s="30"/>
      <c r="L275" s="150"/>
      <c r="M275" s="30"/>
    </row>
    <row r="276" spans="1:13" x14ac:dyDescent="0.25">
      <c r="A276" s="30"/>
      <c r="B276" s="30"/>
      <c r="C276" s="30"/>
      <c r="D276" s="30"/>
      <c r="E276" s="30"/>
      <c r="F276" s="30"/>
      <c r="G276" s="30"/>
      <c r="H276" s="30"/>
      <c r="I276" s="30"/>
      <c r="J276" s="33" t="s">
        <v>177</v>
      </c>
      <c r="K276" s="90">
        <f>SUM(J275:J275)</f>
        <v>6</v>
      </c>
      <c r="L276" s="149"/>
      <c r="M276" s="90">
        <f>K276*L276</f>
        <v>0</v>
      </c>
    </row>
    <row r="277" spans="1:13" x14ac:dyDescent="0.25">
      <c r="A277" s="32"/>
      <c r="B277" s="32"/>
      <c r="C277" s="32"/>
      <c r="D277" s="32"/>
      <c r="E277" s="32"/>
      <c r="F277" s="32"/>
      <c r="G277" s="32"/>
      <c r="H277" s="32"/>
      <c r="I277" s="32"/>
      <c r="J277" s="32"/>
      <c r="K277" s="32"/>
      <c r="L277" s="151"/>
      <c r="M277" s="32"/>
    </row>
    <row r="278" spans="1:13" x14ac:dyDescent="0.25">
      <c r="A278" s="30"/>
      <c r="B278" s="30"/>
      <c r="C278" s="30"/>
      <c r="D278" s="30"/>
      <c r="E278" s="30"/>
      <c r="F278" s="30"/>
      <c r="G278" s="30"/>
      <c r="H278" s="30"/>
      <c r="I278" s="30"/>
      <c r="J278" s="33" t="s">
        <v>178</v>
      </c>
      <c r="K278" s="106">
        <v>1</v>
      </c>
      <c r="L278" s="157">
        <f>M242+M248+M253+M258+M266+M271+M276</f>
        <v>0</v>
      </c>
      <c r="M278" s="101">
        <f>K278*L278</f>
        <v>0</v>
      </c>
    </row>
    <row r="279" spans="1:13" x14ac:dyDescent="0.25">
      <c r="A279" s="32"/>
      <c r="B279" s="32"/>
      <c r="C279" s="32"/>
      <c r="D279" s="32"/>
      <c r="E279" s="32"/>
      <c r="F279" s="32"/>
      <c r="G279" s="32"/>
      <c r="H279" s="32"/>
      <c r="I279" s="32"/>
      <c r="J279" s="32"/>
      <c r="K279" s="32"/>
      <c r="L279" s="151"/>
      <c r="M279" s="32"/>
    </row>
    <row r="280" spans="1:13" ht="22.5" x14ac:dyDescent="0.25">
      <c r="A280" s="14" t="s">
        <v>179</v>
      </c>
      <c r="B280" s="14" t="s">
        <v>17</v>
      </c>
      <c r="C280" s="14" t="s">
        <v>18</v>
      </c>
      <c r="D280" s="14" t="s">
        <v>180</v>
      </c>
      <c r="E280" s="41"/>
      <c r="F280" s="41"/>
      <c r="G280" s="41"/>
      <c r="H280" s="41"/>
      <c r="I280" s="41"/>
      <c r="J280" s="41"/>
      <c r="K280" s="41"/>
      <c r="L280" s="146"/>
      <c r="M280" s="41"/>
    </row>
    <row r="281" spans="1:13" ht="22.5" x14ac:dyDescent="0.25">
      <c r="A281" s="16" t="s">
        <v>181</v>
      </c>
      <c r="B281" s="16" t="s">
        <v>17</v>
      </c>
      <c r="C281" s="16" t="s">
        <v>18</v>
      </c>
      <c r="D281" s="16" t="s">
        <v>182</v>
      </c>
      <c r="E281" s="43"/>
      <c r="F281" s="43"/>
      <c r="G281" s="43"/>
      <c r="H281" s="43"/>
      <c r="I281" s="43"/>
      <c r="J281" s="43"/>
      <c r="K281" s="43"/>
      <c r="L281" s="159"/>
      <c r="M281" s="43"/>
    </row>
    <row r="282" spans="1:13" ht="22.5" x14ac:dyDescent="0.25">
      <c r="A282" s="42" t="s">
        <v>183</v>
      </c>
      <c r="B282" s="42" t="s">
        <v>21</v>
      </c>
      <c r="C282" s="42" t="s">
        <v>101</v>
      </c>
      <c r="D282" s="50" t="s">
        <v>184</v>
      </c>
      <c r="E282" s="34"/>
      <c r="F282" s="34"/>
      <c r="G282" s="34"/>
      <c r="H282" s="34"/>
      <c r="I282" s="34"/>
      <c r="J282" s="34"/>
      <c r="K282" s="92">
        <v>1</v>
      </c>
      <c r="L282" s="149"/>
      <c r="M282" s="90">
        <f>K282*L282</f>
        <v>0</v>
      </c>
    </row>
    <row r="283" spans="1:13" ht="90" x14ac:dyDescent="0.25">
      <c r="A283" s="30"/>
      <c r="B283" s="30"/>
      <c r="C283" s="30"/>
      <c r="D283" s="141" t="s">
        <v>516</v>
      </c>
      <c r="E283" s="30"/>
      <c r="F283" s="30"/>
      <c r="G283" s="30"/>
      <c r="H283" s="30"/>
      <c r="I283" s="30"/>
      <c r="J283" s="30"/>
      <c r="K283" s="30"/>
      <c r="L283" s="150"/>
      <c r="M283" s="30"/>
    </row>
    <row r="284" spans="1:13" ht="22.5" x14ac:dyDescent="0.25">
      <c r="A284" s="42" t="s">
        <v>185</v>
      </c>
      <c r="B284" s="42" t="s">
        <v>21</v>
      </c>
      <c r="C284" s="42" t="s">
        <v>101</v>
      </c>
      <c r="D284" s="50" t="s">
        <v>186</v>
      </c>
      <c r="E284" s="34"/>
      <c r="F284" s="34"/>
      <c r="G284" s="34"/>
      <c r="H284" s="34"/>
      <c r="I284" s="34"/>
      <c r="J284" s="34"/>
      <c r="K284" s="92">
        <v>1</v>
      </c>
      <c r="L284" s="149"/>
      <c r="M284" s="90">
        <f>K284*L284</f>
        <v>0</v>
      </c>
    </row>
    <row r="285" spans="1:13" ht="135" x14ac:dyDescent="0.25">
      <c r="A285" s="30"/>
      <c r="B285" s="30"/>
      <c r="C285" s="30"/>
      <c r="D285" s="51" t="s">
        <v>413</v>
      </c>
      <c r="E285" s="30"/>
      <c r="F285" s="30"/>
      <c r="G285" s="30"/>
      <c r="H285" s="30"/>
      <c r="I285" s="30"/>
      <c r="J285" s="30"/>
      <c r="K285" s="30"/>
      <c r="L285" s="150"/>
      <c r="M285" s="30"/>
    </row>
    <row r="286" spans="1:13" x14ac:dyDescent="0.25">
      <c r="A286" s="30"/>
      <c r="B286" s="30"/>
      <c r="C286" s="30"/>
      <c r="D286" s="34"/>
      <c r="E286" s="34"/>
      <c r="F286" s="34"/>
      <c r="G286" s="34"/>
      <c r="H286" s="34"/>
      <c r="I286" s="34"/>
      <c r="J286" s="33" t="s">
        <v>187</v>
      </c>
      <c r="K286" s="92">
        <v>1</v>
      </c>
      <c r="L286" s="157">
        <f>M282+M284</f>
        <v>0</v>
      </c>
      <c r="M286" s="90">
        <f>K286*L286</f>
        <v>0</v>
      </c>
    </row>
    <row r="287" spans="1:13" x14ac:dyDescent="0.25">
      <c r="A287" s="32"/>
      <c r="B287" s="32"/>
      <c r="C287" s="32"/>
      <c r="D287" s="32"/>
      <c r="E287" s="32"/>
      <c r="F287" s="32"/>
      <c r="G287" s="32"/>
      <c r="H287" s="32"/>
      <c r="I287" s="32"/>
      <c r="J287" s="32"/>
      <c r="K287" s="32"/>
      <c r="L287" s="151"/>
      <c r="M287" s="32"/>
    </row>
    <row r="288" spans="1:13" ht="22.5" x14ac:dyDescent="0.25">
      <c r="A288" s="16" t="s">
        <v>188</v>
      </c>
      <c r="B288" s="16" t="s">
        <v>17</v>
      </c>
      <c r="C288" s="16" t="s">
        <v>18</v>
      </c>
      <c r="D288" s="16" t="s">
        <v>189</v>
      </c>
      <c r="E288" s="43"/>
      <c r="F288" s="43"/>
      <c r="G288" s="43"/>
      <c r="H288" s="43"/>
      <c r="I288" s="43"/>
      <c r="J288" s="43"/>
      <c r="K288" s="43"/>
      <c r="L288" s="159"/>
      <c r="M288" s="43"/>
    </row>
    <row r="289" spans="1:13" ht="22.5" x14ac:dyDescent="0.25">
      <c r="A289" s="42" t="s">
        <v>190</v>
      </c>
      <c r="B289" s="42" t="s">
        <v>21</v>
      </c>
      <c r="C289" s="103" t="s">
        <v>101</v>
      </c>
      <c r="D289" s="33" t="s">
        <v>414</v>
      </c>
      <c r="E289" s="30"/>
      <c r="F289" s="30"/>
      <c r="G289" s="30"/>
      <c r="H289" s="30"/>
      <c r="I289" s="30"/>
      <c r="J289" s="30"/>
      <c r="K289" s="87"/>
      <c r="L289" s="148"/>
      <c r="M289" s="87"/>
    </row>
    <row r="290" spans="1:13" ht="123.75" x14ac:dyDescent="0.25">
      <c r="A290" s="30"/>
      <c r="B290" s="30"/>
      <c r="C290" s="30"/>
      <c r="D290" s="39" t="s">
        <v>517</v>
      </c>
      <c r="E290" s="30"/>
      <c r="F290" s="30"/>
      <c r="G290" s="30"/>
      <c r="H290" s="30"/>
      <c r="I290" s="30"/>
      <c r="J290" s="30"/>
      <c r="K290" s="30"/>
      <c r="L290" s="150"/>
      <c r="M290" s="30"/>
    </row>
    <row r="291" spans="1:13" x14ac:dyDescent="0.25">
      <c r="A291" s="30"/>
      <c r="B291" s="30"/>
      <c r="C291" s="30"/>
      <c r="D291" s="64"/>
      <c r="E291" s="42" t="s">
        <v>481</v>
      </c>
      <c r="F291" s="34">
        <v>6</v>
      </c>
      <c r="G291" s="34"/>
      <c r="H291" s="34"/>
      <c r="I291" s="34"/>
      <c r="J291" s="85">
        <v>6</v>
      </c>
      <c r="K291" s="30"/>
      <c r="L291" s="150"/>
      <c r="M291" s="30"/>
    </row>
    <row r="292" spans="1:13" x14ac:dyDescent="0.25">
      <c r="A292" s="30"/>
      <c r="B292" s="30"/>
      <c r="C292" s="30"/>
      <c r="D292" s="64"/>
      <c r="E292" s="42" t="s">
        <v>482</v>
      </c>
      <c r="F292" s="34">
        <v>5</v>
      </c>
      <c r="G292" s="34"/>
      <c r="H292" s="34"/>
      <c r="I292" s="34"/>
      <c r="J292" s="85">
        <v>5</v>
      </c>
      <c r="K292" s="30"/>
      <c r="L292" s="150"/>
      <c r="M292" s="30"/>
    </row>
    <row r="293" spans="1:13" x14ac:dyDescent="0.25">
      <c r="A293" s="30"/>
      <c r="B293" s="30"/>
      <c r="C293" s="30"/>
      <c r="D293" s="30"/>
      <c r="E293" s="42" t="s">
        <v>483</v>
      </c>
      <c r="F293" s="34">
        <v>1</v>
      </c>
      <c r="G293" s="109"/>
      <c r="H293" s="92"/>
      <c r="I293" s="92"/>
      <c r="J293" s="85">
        <v>1</v>
      </c>
      <c r="K293" s="30"/>
      <c r="L293" s="150"/>
      <c r="M293" s="30"/>
    </row>
    <row r="294" spans="1:13" x14ac:dyDescent="0.25">
      <c r="A294" s="30"/>
      <c r="B294" s="30"/>
      <c r="C294" s="30"/>
      <c r="D294" s="30"/>
      <c r="E294" s="30"/>
      <c r="F294" s="30"/>
      <c r="G294" s="30"/>
      <c r="H294" s="30"/>
      <c r="I294" s="30"/>
      <c r="J294" s="33" t="s">
        <v>192</v>
      </c>
      <c r="K294" s="90">
        <f>SUM(J291:J293)</f>
        <v>12</v>
      </c>
      <c r="L294" s="149"/>
      <c r="M294" s="90">
        <f>K294*L294</f>
        <v>0</v>
      </c>
    </row>
    <row r="295" spans="1:13" x14ac:dyDescent="0.25">
      <c r="A295" s="32"/>
      <c r="B295" s="32"/>
      <c r="C295" s="32"/>
      <c r="D295" s="32"/>
      <c r="E295" s="32"/>
      <c r="F295" s="32"/>
      <c r="G295" s="32"/>
      <c r="H295" s="32"/>
      <c r="I295" s="32"/>
      <c r="J295" s="32"/>
      <c r="K295" s="32"/>
      <c r="L295" s="151"/>
      <c r="M295" s="32"/>
    </row>
    <row r="296" spans="1:13" ht="22.5" x14ac:dyDescent="0.25">
      <c r="A296" s="42" t="s">
        <v>193</v>
      </c>
      <c r="B296" s="42" t="s">
        <v>21</v>
      </c>
      <c r="C296" s="103" t="s">
        <v>101</v>
      </c>
      <c r="D296" s="33" t="s">
        <v>518</v>
      </c>
      <c r="E296" s="30"/>
      <c r="F296" s="30"/>
      <c r="G296" s="30"/>
      <c r="H296" s="30"/>
      <c r="I296" s="30"/>
      <c r="J296" s="30"/>
      <c r="K296" s="87"/>
      <c r="L296" s="148"/>
      <c r="M296" s="87"/>
    </row>
    <row r="297" spans="1:13" ht="168.75" customHeight="1" x14ac:dyDescent="0.25">
      <c r="A297" s="30"/>
      <c r="B297" s="30"/>
      <c r="C297" s="30"/>
      <c r="D297" s="39" t="s">
        <v>519</v>
      </c>
      <c r="E297" s="30"/>
      <c r="F297" s="30"/>
      <c r="G297" s="30"/>
      <c r="H297" s="30"/>
      <c r="I297" s="30"/>
      <c r="J297" s="30"/>
      <c r="K297" s="30"/>
      <c r="L297" s="150"/>
      <c r="M297" s="30"/>
    </row>
    <row r="298" spans="1:13" x14ac:dyDescent="0.25">
      <c r="A298" s="30"/>
      <c r="B298" s="30"/>
      <c r="C298" s="30"/>
      <c r="D298" s="30"/>
      <c r="E298" s="42" t="s">
        <v>194</v>
      </c>
      <c r="F298" s="34">
        <v>1</v>
      </c>
      <c r="G298" s="92">
        <v>7</v>
      </c>
      <c r="H298" s="92">
        <v>0</v>
      </c>
      <c r="I298" s="92">
        <v>0</v>
      </c>
      <c r="J298" s="85">
        <f>F298*(G298+ (G298= 0))*(H298+ (H298= 0))*(I298+ (I298= 0))</f>
        <v>7</v>
      </c>
      <c r="K298" s="30"/>
      <c r="L298" s="150"/>
      <c r="M298" s="30"/>
    </row>
    <row r="299" spans="1:13" x14ac:dyDescent="0.25">
      <c r="A299" s="30"/>
      <c r="B299" s="30"/>
      <c r="C299" s="30"/>
      <c r="D299" s="30"/>
      <c r="E299" s="30"/>
      <c r="F299" s="30"/>
      <c r="G299" s="30"/>
      <c r="H299" s="30"/>
      <c r="I299" s="30"/>
      <c r="J299" s="33" t="s">
        <v>195</v>
      </c>
      <c r="K299" s="90">
        <f>SUM(J298:J298)</f>
        <v>7</v>
      </c>
      <c r="L299" s="149"/>
      <c r="M299" s="90">
        <f>K299*L299</f>
        <v>0</v>
      </c>
    </row>
    <row r="300" spans="1:13" x14ac:dyDescent="0.25">
      <c r="A300" s="32"/>
      <c r="B300" s="32"/>
      <c r="C300" s="32"/>
      <c r="D300" s="32"/>
      <c r="E300" s="32"/>
      <c r="F300" s="32"/>
      <c r="G300" s="32"/>
      <c r="H300" s="32"/>
      <c r="I300" s="32"/>
      <c r="J300" s="32"/>
      <c r="K300" s="32"/>
      <c r="L300" s="151"/>
      <c r="M300" s="32"/>
    </row>
    <row r="301" spans="1:13" ht="22.5" x14ac:dyDescent="0.25">
      <c r="A301" s="31" t="s">
        <v>196</v>
      </c>
      <c r="B301" s="31" t="s">
        <v>21</v>
      </c>
      <c r="C301" s="31" t="s">
        <v>101</v>
      </c>
      <c r="D301" s="33" t="s">
        <v>415</v>
      </c>
      <c r="E301" s="30"/>
      <c r="F301" s="30"/>
      <c r="G301" s="30"/>
      <c r="H301" s="30"/>
      <c r="I301" s="30"/>
      <c r="J301" s="30"/>
      <c r="K301" s="87"/>
      <c r="L301" s="148"/>
      <c r="M301" s="87"/>
    </row>
    <row r="302" spans="1:13" ht="205.5" customHeight="1" x14ac:dyDescent="0.25">
      <c r="A302" s="30"/>
      <c r="B302" s="30"/>
      <c r="C302" s="30"/>
      <c r="D302" s="34" t="s">
        <v>416</v>
      </c>
      <c r="E302" s="30"/>
      <c r="F302" s="30"/>
      <c r="G302" s="30"/>
      <c r="H302" s="30"/>
      <c r="I302" s="30"/>
      <c r="J302" s="30"/>
      <c r="K302" s="30"/>
      <c r="L302" s="150"/>
      <c r="M302" s="30"/>
    </row>
    <row r="303" spans="1:13" x14ac:dyDescent="0.25">
      <c r="A303" s="30"/>
      <c r="B303" s="30"/>
      <c r="C303" s="30"/>
      <c r="D303" s="30"/>
      <c r="E303" s="42" t="s">
        <v>191</v>
      </c>
      <c r="F303" s="34">
        <v>1</v>
      </c>
      <c r="G303" s="92">
        <v>50</v>
      </c>
      <c r="H303" s="92">
        <v>0</v>
      </c>
      <c r="I303" s="92">
        <v>0</v>
      </c>
      <c r="J303" s="85">
        <f>F303*(G303+ (G303= 0))*(H303+ (H303= 0))*(I303+ (I303= 0))</f>
        <v>50</v>
      </c>
      <c r="K303" s="30"/>
      <c r="L303" s="150"/>
      <c r="M303" s="30"/>
    </row>
    <row r="304" spans="1:13" x14ac:dyDescent="0.25">
      <c r="A304" s="30"/>
      <c r="B304" s="30"/>
      <c r="C304" s="30"/>
      <c r="D304" s="30"/>
      <c r="E304" s="30"/>
      <c r="F304" s="30"/>
      <c r="G304" s="30"/>
      <c r="H304" s="30"/>
      <c r="I304" s="30"/>
      <c r="J304" s="33" t="s">
        <v>197</v>
      </c>
      <c r="K304" s="90">
        <f>SUM(J303:J303)</f>
        <v>50</v>
      </c>
      <c r="L304" s="149"/>
      <c r="M304" s="90">
        <f>K304*L304</f>
        <v>0</v>
      </c>
    </row>
    <row r="305" spans="1:13" ht="22.5" x14ac:dyDescent="0.25">
      <c r="A305" s="42" t="s">
        <v>419</v>
      </c>
      <c r="B305" s="42" t="s">
        <v>21</v>
      </c>
      <c r="C305" s="42" t="s">
        <v>101</v>
      </c>
      <c r="D305" s="33" t="s">
        <v>417</v>
      </c>
      <c r="E305" s="30"/>
      <c r="F305" s="30"/>
      <c r="G305" s="30"/>
      <c r="H305" s="30"/>
      <c r="I305" s="30"/>
      <c r="J305" s="19"/>
      <c r="K305" s="83"/>
      <c r="L305" s="148"/>
      <c r="M305" s="83"/>
    </row>
    <row r="306" spans="1:13" ht="206.25" customHeight="1" x14ac:dyDescent="0.25">
      <c r="A306" s="30"/>
      <c r="B306" s="30"/>
      <c r="C306" s="30"/>
      <c r="D306" s="34" t="s">
        <v>418</v>
      </c>
      <c r="E306" s="30"/>
      <c r="F306" s="30"/>
      <c r="G306" s="30"/>
      <c r="H306" s="30"/>
      <c r="I306" s="30"/>
      <c r="J306" s="19"/>
      <c r="K306" s="83"/>
      <c r="L306" s="148"/>
      <c r="M306" s="83"/>
    </row>
    <row r="307" spans="1:13" x14ac:dyDescent="0.25">
      <c r="A307" s="30"/>
      <c r="B307" s="30"/>
      <c r="C307" s="30"/>
      <c r="D307" s="30"/>
      <c r="E307" s="42" t="s">
        <v>191</v>
      </c>
      <c r="F307" s="34">
        <v>1</v>
      </c>
      <c r="G307" s="92">
        <v>40</v>
      </c>
      <c r="H307" s="92">
        <v>0</v>
      </c>
      <c r="I307" s="92">
        <v>0</v>
      </c>
      <c r="J307" s="85">
        <f>F307*(G307+ (G307= 0))*(H307+ (H307= 0))*(I307+ (I307= 0))</f>
        <v>40</v>
      </c>
      <c r="K307" s="30"/>
      <c r="L307" s="150"/>
      <c r="M307" s="30"/>
    </row>
    <row r="308" spans="1:13" x14ac:dyDescent="0.25">
      <c r="A308" s="30"/>
      <c r="B308" s="30"/>
      <c r="C308" s="30"/>
      <c r="D308" s="30"/>
      <c r="E308" s="30"/>
      <c r="F308" s="30"/>
      <c r="G308" s="30"/>
      <c r="H308" s="30"/>
      <c r="I308" s="30"/>
      <c r="J308" s="33" t="s">
        <v>419</v>
      </c>
      <c r="K308" s="90">
        <f>SUM(J307:J307)</f>
        <v>40</v>
      </c>
      <c r="L308" s="149"/>
      <c r="M308" s="90">
        <f>K308*L308</f>
        <v>0</v>
      </c>
    </row>
    <row r="309" spans="1:13" ht="22.5" x14ac:dyDescent="0.25">
      <c r="A309" s="42" t="s">
        <v>198</v>
      </c>
      <c r="B309" s="42" t="s">
        <v>21</v>
      </c>
      <c r="C309" s="103" t="s">
        <v>101</v>
      </c>
      <c r="D309" s="33" t="s">
        <v>420</v>
      </c>
      <c r="E309" s="52"/>
      <c r="F309" s="57"/>
      <c r="G309" s="57"/>
      <c r="H309" s="57"/>
      <c r="I309" s="57"/>
      <c r="J309" s="30"/>
      <c r="K309" s="87"/>
      <c r="L309" s="148"/>
      <c r="M309" s="87"/>
    </row>
    <row r="310" spans="1:13" ht="161.25" customHeight="1" x14ac:dyDescent="0.25">
      <c r="A310" s="30"/>
      <c r="B310" s="30"/>
      <c r="C310" s="30"/>
      <c r="D310" s="39" t="s">
        <v>526</v>
      </c>
      <c r="E310" s="30"/>
      <c r="F310" s="30"/>
      <c r="G310" s="30"/>
      <c r="H310" s="30"/>
      <c r="I310" s="30"/>
      <c r="J310" s="30"/>
      <c r="K310" s="30"/>
      <c r="L310" s="150"/>
      <c r="M310" s="30"/>
    </row>
    <row r="311" spans="1:13" x14ac:dyDescent="0.25">
      <c r="A311" s="30"/>
      <c r="B311" s="30"/>
      <c r="C311" s="30"/>
      <c r="D311" s="30"/>
      <c r="E311" s="42" t="s">
        <v>191</v>
      </c>
      <c r="F311" s="34">
        <v>3</v>
      </c>
      <c r="G311" s="92"/>
      <c r="H311" s="92">
        <v>0</v>
      </c>
      <c r="I311" s="92">
        <v>0</v>
      </c>
      <c r="J311" s="85">
        <f>F311*(G311+ (G311= 0))*(H311+ (H311= 0))*(I311+ (I311= 0))</f>
        <v>3</v>
      </c>
      <c r="K311" s="30"/>
      <c r="L311" s="150"/>
      <c r="M311" s="30"/>
    </row>
    <row r="312" spans="1:13" x14ac:dyDescent="0.25">
      <c r="A312" s="30"/>
      <c r="B312" s="30"/>
      <c r="C312" s="30"/>
      <c r="D312" s="30"/>
      <c r="E312" s="30"/>
      <c r="F312" s="30"/>
      <c r="G312" s="30"/>
      <c r="H312" s="30"/>
      <c r="I312" s="30"/>
      <c r="J312" s="33" t="s">
        <v>199</v>
      </c>
      <c r="K312" s="90">
        <f>SUM(J311:J311)</f>
        <v>3</v>
      </c>
      <c r="L312" s="149"/>
      <c r="M312" s="90">
        <f>K312*L312</f>
        <v>0</v>
      </c>
    </row>
    <row r="313" spans="1:13" x14ac:dyDescent="0.25">
      <c r="A313" s="32"/>
      <c r="B313" s="32"/>
      <c r="C313" s="32"/>
      <c r="D313" s="32"/>
      <c r="E313" s="32"/>
      <c r="F313" s="32"/>
      <c r="G313" s="32"/>
      <c r="H313" s="32"/>
      <c r="I313" s="32"/>
      <c r="J313" s="32"/>
      <c r="K313" s="32"/>
      <c r="L313" s="151"/>
      <c r="M313" s="32"/>
    </row>
    <row r="314" spans="1:13" ht="22.5" x14ac:dyDescent="0.25">
      <c r="A314" s="42" t="s">
        <v>200</v>
      </c>
      <c r="B314" s="42" t="s">
        <v>21</v>
      </c>
      <c r="C314" s="42" t="s">
        <v>101</v>
      </c>
      <c r="D314" s="33" t="s">
        <v>201</v>
      </c>
      <c r="E314" s="30"/>
      <c r="F314" s="30"/>
      <c r="G314" s="30"/>
      <c r="H314" s="30"/>
      <c r="I314" s="30"/>
      <c r="J314" s="30"/>
      <c r="K314" s="87"/>
      <c r="L314" s="148"/>
      <c r="M314" s="87"/>
    </row>
    <row r="315" spans="1:13" ht="135" x14ac:dyDescent="0.25">
      <c r="A315" s="30"/>
      <c r="B315" s="30"/>
      <c r="C315" s="30"/>
      <c r="D315" s="39" t="s">
        <v>520</v>
      </c>
      <c r="E315" s="59" t="s">
        <v>459</v>
      </c>
      <c r="F315" s="30"/>
      <c r="G315" s="30"/>
      <c r="H315" s="30"/>
      <c r="I315" s="30"/>
      <c r="J315" s="30"/>
      <c r="K315" s="30"/>
      <c r="L315" s="150"/>
      <c r="M315" s="30"/>
    </row>
    <row r="316" spans="1:13" x14ac:dyDescent="0.25">
      <c r="A316" s="30"/>
      <c r="B316" s="30"/>
      <c r="C316" s="30"/>
      <c r="D316" s="30"/>
      <c r="E316" s="42" t="s">
        <v>202</v>
      </c>
      <c r="F316" s="34">
        <v>6</v>
      </c>
      <c r="G316" s="92">
        <v>1.65</v>
      </c>
      <c r="H316" s="92">
        <v>0</v>
      </c>
      <c r="I316" s="92">
        <v>0</v>
      </c>
      <c r="J316" s="102">
        <f>F316*(G316+ (G316= 0))*(H316+ (H316= 0))*(I316+ (I316= 0))</f>
        <v>9.8999999999999986</v>
      </c>
      <c r="K316" s="30"/>
      <c r="L316" s="150"/>
      <c r="M316" s="30"/>
    </row>
    <row r="317" spans="1:13" x14ac:dyDescent="0.25">
      <c r="A317" s="30"/>
      <c r="B317" s="30"/>
      <c r="C317" s="30"/>
      <c r="D317" s="30"/>
      <c r="E317" s="42" t="s">
        <v>203</v>
      </c>
      <c r="F317" s="34">
        <v>5</v>
      </c>
      <c r="G317" s="92">
        <v>1.65</v>
      </c>
      <c r="H317" s="92">
        <v>0</v>
      </c>
      <c r="I317" s="92">
        <v>0</v>
      </c>
      <c r="J317" s="102">
        <f>F317*(G317+ (G317= 0))*(H317+ (H317= 0))*(I317+ (I317= 0))</f>
        <v>8.25</v>
      </c>
      <c r="K317" s="30"/>
      <c r="L317" s="150"/>
      <c r="M317" s="30"/>
    </row>
    <row r="318" spans="1:13" x14ac:dyDescent="0.25">
      <c r="A318" s="30"/>
      <c r="B318" s="30"/>
      <c r="C318" s="30"/>
      <c r="D318" s="30"/>
      <c r="E318" s="42" t="s">
        <v>204</v>
      </c>
      <c r="F318" s="34">
        <v>2</v>
      </c>
      <c r="G318" s="92">
        <v>1.65</v>
      </c>
      <c r="H318" s="92">
        <v>0</v>
      </c>
      <c r="I318" s="92">
        <v>0</v>
      </c>
      <c r="J318" s="102">
        <f>F318*(G318+ (G318= 0))*(H318+ (H318= 0))*(I318+ (I318= 0))</f>
        <v>3.3</v>
      </c>
      <c r="K318" s="30"/>
      <c r="L318" s="150"/>
      <c r="M318" s="30"/>
    </row>
    <row r="319" spans="1:13" x14ac:dyDescent="0.25">
      <c r="A319" s="30"/>
      <c r="B319" s="30"/>
      <c r="C319" s="30"/>
      <c r="D319" s="30"/>
      <c r="E319" s="30"/>
      <c r="F319" s="30"/>
      <c r="G319" s="30"/>
      <c r="H319" s="30"/>
      <c r="I319" s="30"/>
      <c r="J319" s="33" t="s">
        <v>205</v>
      </c>
      <c r="K319" s="90">
        <f>SUM(J316:J318)</f>
        <v>21.45</v>
      </c>
      <c r="L319" s="149"/>
      <c r="M319" s="90">
        <f>K319*L319</f>
        <v>0</v>
      </c>
    </row>
    <row r="320" spans="1:13" x14ac:dyDescent="0.25">
      <c r="A320" s="32"/>
      <c r="B320" s="32"/>
      <c r="C320" s="32"/>
      <c r="D320" s="32"/>
      <c r="E320" s="32"/>
      <c r="F320" s="32"/>
      <c r="G320" s="32"/>
      <c r="H320" s="32"/>
      <c r="I320" s="32"/>
      <c r="J320" s="32"/>
      <c r="K320" s="32"/>
      <c r="L320" s="151"/>
      <c r="M320" s="32"/>
    </row>
    <row r="321" spans="1:13" ht="22.5" x14ac:dyDescent="0.25">
      <c r="A321" s="42" t="s">
        <v>206</v>
      </c>
      <c r="B321" s="42" t="s">
        <v>21</v>
      </c>
      <c r="C321" s="42" t="s">
        <v>101</v>
      </c>
      <c r="D321" s="33" t="s">
        <v>207</v>
      </c>
      <c r="E321" s="30"/>
      <c r="F321" s="30"/>
      <c r="G321" s="30"/>
      <c r="H321" s="30"/>
      <c r="I321" s="30"/>
      <c r="J321" s="30"/>
      <c r="K321" s="87"/>
      <c r="L321" s="148"/>
      <c r="M321" s="87"/>
    </row>
    <row r="322" spans="1:13" ht="126.75" customHeight="1" x14ac:dyDescent="0.25">
      <c r="A322" s="30"/>
      <c r="B322" s="30"/>
      <c r="C322" s="30"/>
      <c r="D322" s="142" t="s">
        <v>521</v>
      </c>
      <c r="E322" s="30"/>
      <c r="F322" s="30"/>
      <c r="G322" s="30"/>
      <c r="H322" s="30"/>
      <c r="I322" s="30"/>
      <c r="J322" s="30"/>
      <c r="K322" s="30"/>
      <c r="L322" s="150"/>
      <c r="M322" s="30"/>
    </row>
    <row r="323" spans="1:13" x14ac:dyDescent="0.25">
      <c r="A323" s="30"/>
      <c r="B323" s="30"/>
      <c r="C323" s="30"/>
      <c r="D323" s="30"/>
      <c r="E323" s="42" t="s">
        <v>202</v>
      </c>
      <c r="F323" s="34">
        <v>1</v>
      </c>
      <c r="G323" s="92">
        <v>9</v>
      </c>
      <c r="H323" s="92">
        <v>0</v>
      </c>
      <c r="I323" s="92">
        <v>0</v>
      </c>
      <c r="J323" s="102">
        <f>F323*(G323+ (G323= 0))*(H323+ (H323= 0))*(I323+ (I323= 0))</f>
        <v>9</v>
      </c>
      <c r="K323" s="30"/>
      <c r="L323" s="150"/>
      <c r="M323" s="30"/>
    </row>
    <row r="324" spans="1:13" x14ac:dyDescent="0.25">
      <c r="A324" s="30"/>
      <c r="B324" s="30"/>
      <c r="C324" s="30"/>
      <c r="D324" s="30"/>
      <c r="E324" s="42" t="s">
        <v>203</v>
      </c>
      <c r="F324" s="34">
        <v>1</v>
      </c>
      <c r="G324" s="92">
        <v>7</v>
      </c>
      <c r="H324" s="92">
        <v>0</v>
      </c>
      <c r="I324" s="92">
        <v>0</v>
      </c>
      <c r="J324" s="102">
        <f>F324*(G324+ (G324= 0))*(H324+ (H324= 0))*(I324+ (I324= 0))</f>
        <v>7</v>
      </c>
      <c r="K324" s="30"/>
      <c r="L324" s="150"/>
      <c r="M324" s="30"/>
    </row>
    <row r="325" spans="1:13" x14ac:dyDescent="0.25">
      <c r="A325" s="30"/>
      <c r="B325" s="30"/>
      <c r="C325" s="30"/>
      <c r="D325" s="30"/>
      <c r="E325" s="42" t="s">
        <v>208</v>
      </c>
      <c r="F325" s="34">
        <v>1</v>
      </c>
      <c r="G325" s="92">
        <v>3</v>
      </c>
      <c r="H325" s="92">
        <v>0</v>
      </c>
      <c r="I325" s="92">
        <v>0</v>
      </c>
      <c r="J325" s="85">
        <f>F325*(G325+ (G325= 0))*(H325+ (H325= 0))*(I325+ (I325= 0))</f>
        <v>3</v>
      </c>
      <c r="K325" s="30"/>
      <c r="L325" s="150"/>
      <c r="M325" s="30"/>
    </row>
    <row r="326" spans="1:13" x14ac:dyDescent="0.25">
      <c r="A326" s="30"/>
      <c r="B326" s="30"/>
      <c r="C326" s="30"/>
      <c r="D326" s="30"/>
      <c r="E326" s="30"/>
      <c r="F326" s="30"/>
      <c r="G326" s="30"/>
      <c r="H326" s="30"/>
      <c r="I326" s="30"/>
      <c r="J326" s="33" t="s">
        <v>209</v>
      </c>
      <c r="K326" s="90">
        <f>SUM(J323:J325)</f>
        <v>19</v>
      </c>
      <c r="L326" s="149"/>
      <c r="M326" s="90">
        <f>K326*L326</f>
        <v>0</v>
      </c>
    </row>
    <row r="327" spans="1:13" x14ac:dyDescent="0.25">
      <c r="A327" s="32"/>
      <c r="B327" s="32"/>
      <c r="C327" s="32"/>
      <c r="D327" s="32"/>
      <c r="E327" s="32"/>
      <c r="F327" s="32"/>
      <c r="G327" s="32"/>
      <c r="H327" s="32"/>
      <c r="I327" s="32"/>
      <c r="J327" s="32"/>
      <c r="K327" s="32"/>
      <c r="L327" s="151"/>
      <c r="M327" s="32"/>
    </row>
    <row r="328" spans="1:13" x14ac:dyDescent="0.25">
      <c r="A328" s="32"/>
      <c r="B328" s="32"/>
      <c r="C328" s="32"/>
      <c r="D328" s="32"/>
      <c r="E328" s="32"/>
      <c r="F328" s="32"/>
      <c r="G328" s="32"/>
      <c r="H328" s="32"/>
      <c r="I328" s="32"/>
      <c r="J328" s="32"/>
      <c r="K328" s="32"/>
      <c r="L328" s="151"/>
      <c r="M328" s="32"/>
    </row>
    <row r="329" spans="1:13" x14ac:dyDescent="0.25">
      <c r="A329" s="32"/>
      <c r="B329" s="32"/>
      <c r="C329" s="32"/>
      <c r="D329" s="32"/>
      <c r="E329" s="32"/>
      <c r="F329" s="32"/>
      <c r="G329" s="32"/>
      <c r="H329" s="32"/>
      <c r="I329" s="32"/>
      <c r="J329" s="32"/>
      <c r="K329" s="32"/>
      <c r="L329" s="151"/>
      <c r="M329" s="32"/>
    </row>
    <row r="330" spans="1:13" ht="22.5" x14ac:dyDescent="0.25">
      <c r="A330" s="42" t="s">
        <v>210</v>
      </c>
      <c r="B330" s="42" t="s">
        <v>21</v>
      </c>
      <c r="C330" s="42" t="s">
        <v>101</v>
      </c>
      <c r="D330" s="33" t="s">
        <v>211</v>
      </c>
      <c r="E330" s="30"/>
      <c r="F330" s="30"/>
      <c r="G330" s="30"/>
      <c r="H330" s="30"/>
      <c r="I330" s="30"/>
      <c r="J330" s="30"/>
      <c r="K330" s="87"/>
      <c r="L330" s="148"/>
      <c r="M330" s="87"/>
    </row>
    <row r="331" spans="1:13" ht="238.5" customHeight="1" x14ac:dyDescent="0.25">
      <c r="A331" s="30"/>
      <c r="B331" s="30"/>
      <c r="C331" s="30"/>
      <c r="D331" s="34" t="s">
        <v>421</v>
      </c>
      <c r="E331" s="30"/>
      <c r="F331" s="30"/>
      <c r="G331" s="30"/>
      <c r="H331" s="30"/>
      <c r="I331" s="30"/>
      <c r="J331" s="30"/>
      <c r="K331" s="30"/>
      <c r="L331" s="150"/>
      <c r="M331" s="30"/>
    </row>
    <row r="332" spans="1:13" x14ac:dyDescent="0.25">
      <c r="A332" s="30"/>
      <c r="B332" s="30"/>
      <c r="C332" s="30"/>
      <c r="D332" s="30"/>
      <c r="E332" s="42" t="s">
        <v>212</v>
      </c>
      <c r="F332" s="34">
        <v>1</v>
      </c>
      <c r="G332" s="92">
        <v>9</v>
      </c>
      <c r="H332" s="92">
        <v>0</v>
      </c>
      <c r="I332" s="92">
        <v>0</v>
      </c>
      <c r="J332" s="85">
        <f>F332*(G332+ (G332= 0))*(H332+ (H332= 0))*(I332+ (I332= 0))</f>
        <v>9</v>
      </c>
      <c r="K332" s="30"/>
      <c r="L332" s="150"/>
      <c r="M332" s="30"/>
    </row>
    <row r="333" spans="1:13" x14ac:dyDescent="0.25">
      <c r="A333" s="30"/>
      <c r="B333" s="30"/>
      <c r="C333" s="30"/>
      <c r="D333" s="30"/>
      <c r="E333" s="30"/>
      <c r="F333" s="30"/>
      <c r="G333" s="30"/>
      <c r="H333" s="30"/>
      <c r="I333" s="30"/>
      <c r="J333" s="33" t="s">
        <v>213</v>
      </c>
      <c r="K333" s="90">
        <f>SUM(J332:J332)</f>
        <v>9</v>
      </c>
      <c r="L333" s="149"/>
      <c r="M333" s="90">
        <f>K333*L333</f>
        <v>0</v>
      </c>
    </row>
    <row r="334" spans="1:13" x14ac:dyDescent="0.25">
      <c r="A334" s="32"/>
      <c r="B334" s="32"/>
      <c r="C334" s="32"/>
      <c r="D334" s="32"/>
      <c r="E334" s="32"/>
      <c r="F334" s="32"/>
      <c r="G334" s="32"/>
      <c r="H334" s="32"/>
      <c r="I334" s="32"/>
      <c r="J334" s="32"/>
      <c r="K334" s="32"/>
      <c r="L334" s="151"/>
      <c r="M334" s="32"/>
    </row>
    <row r="335" spans="1:13" ht="22.5" x14ac:dyDescent="0.25">
      <c r="A335" s="110" t="s">
        <v>214</v>
      </c>
      <c r="B335" s="110" t="s">
        <v>21</v>
      </c>
      <c r="C335" s="111" t="s">
        <v>101</v>
      </c>
      <c r="D335" s="33" t="s">
        <v>522</v>
      </c>
      <c r="E335" s="30"/>
      <c r="F335" s="30"/>
      <c r="G335" s="30"/>
      <c r="H335" s="30"/>
      <c r="I335" s="30"/>
      <c r="J335" s="30"/>
      <c r="K335" s="87"/>
      <c r="L335" s="148"/>
      <c r="M335" s="87"/>
    </row>
    <row r="336" spans="1:13" ht="264.75" customHeight="1" x14ac:dyDescent="0.25">
      <c r="A336" s="30"/>
      <c r="B336" s="30"/>
      <c r="C336" s="30"/>
      <c r="D336" s="39" t="s">
        <v>527</v>
      </c>
      <c r="E336" s="30"/>
      <c r="F336" s="30"/>
      <c r="G336" s="30"/>
      <c r="H336" s="30"/>
      <c r="I336" s="30"/>
      <c r="J336" s="30"/>
      <c r="K336" s="30"/>
      <c r="L336" s="150"/>
      <c r="M336" s="30"/>
    </row>
    <row r="337" spans="1:13" x14ac:dyDescent="0.25">
      <c r="A337" s="30"/>
      <c r="B337" s="30"/>
      <c r="C337" s="30"/>
      <c r="D337" s="30"/>
      <c r="E337" s="42" t="s">
        <v>112</v>
      </c>
      <c r="F337" s="34">
        <v>2</v>
      </c>
      <c r="G337" s="92">
        <v>0</v>
      </c>
      <c r="H337" s="92">
        <v>0</v>
      </c>
      <c r="I337" s="92">
        <v>0</v>
      </c>
      <c r="J337" s="102">
        <f>F337*(G337+ (G337= 0))*(H337+ (H337= 0))*(I337+ (I337= 0))</f>
        <v>2</v>
      </c>
      <c r="K337" s="30"/>
      <c r="L337" s="150"/>
      <c r="M337" s="30"/>
    </row>
    <row r="338" spans="1:13" x14ac:dyDescent="0.25">
      <c r="A338" s="30"/>
      <c r="B338" s="30"/>
      <c r="C338" s="30"/>
      <c r="D338" s="30"/>
      <c r="E338" s="42" t="s">
        <v>117</v>
      </c>
      <c r="F338" s="34">
        <v>1</v>
      </c>
      <c r="G338" s="92">
        <v>0</v>
      </c>
      <c r="H338" s="92">
        <v>0</v>
      </c>
      <c r="I338" s="92">
        <v>0</v>
      </c>
      <c r="J338" s="102">
        <f>F338*(G338+ (G338= 0))*(H338+ (H338= 0))*(I338+ (I338= 0))</f>
        <v>1</v>
      </c>
      <c r="K338" s="30"/>
      <c r="L338" s="150"/>
      <c r="M338" s="30"/>
    </row>
    <row r="339" spans="1:13" x14ac:dyDescent="0.25">
      <c r="A339" s="30"/>
      <c r="B339" s="30"/>
      <c r="C339" s="30"/>
      <c r="D339" s="30"/>
      <c r="E339" s="42" t="s">
        <v>215</v>
      </c>
      <c r="F339" s="34">
        <v>1</v>
      </c>
      <c r="G339" s="92">
        <v>0</v>
      </c>
      <c r="H339" s="92">
        <v>0</v>
      </c>
      <c r="I339" s="92">
        <v>0</v>
      </c>
      <c r="J339" s="85">
        <f>F339*(G339+ (G339= 0))*(H339+ (H339= 0))*(I339+ (I339= 0))</f>
        <v>1</v>
      </c>
      <c r="K339" s="30"/>
      <c r="L339" s="150"/>
      <c r="M339" s="30"/>
    </row>
    <row r="340" spans="1:13" x14ac:dyDescent="0.25">
      <c r="A340" s="30"/>
      <c r="B340" s="30"/>
      <c r="C340" s="30"/>
      <c r="D340" s="30"/>
      <c r="E340" s="30"/>
      <c r="F340" s="30"/>
      <c r="G340" s="30"/>
      <c r="H340" s="30"/>
      <c r="I340" s="30"/>
      <c r="J340" s="33" t="s">
        <v>216</v>
      </c>
      <c r="K340" s="90">
        <f>SUM(J337:J339)</f>
        <v>4</v>
      </c>
      <c r="L340" s="149"/>
      <c r="M340" s="90">
        <f>K340*L340</f>
        <v>0</v>
      </c>
    </row>
    <row r="341" spans="1:13" x14ac:dyDescent="0.25">
      <c r="A341" s="32"/>
      <c r="B341" s="32"/>
      <c r="C341" s="32"/>
      <c r="D341" s="32"/>
      <c r="E341" s="32"/>
      <c r="F341" s="32"/>
      <c r="G341" s="32"/>
      <c r="H341" s="32"/>
      <c r="I341" s="32"/>
      <c r="J341" s="32"/>
      <c r="K341" s="32"/>
      <c r="L341" s="151"/>
      <c r="M341" s="32"/>
    </row>
    <row r="342" spans="1:13" ht="22.5" x14ac:dyDescent="0.25">
      <c r="A342" s="42" t="s">
        <v>217</v>
      </c>
      <c r="B342" s="42" t="s">
        <v>21</v>
      </c>
      <c r="C342" s="42" t="s">
        <v>101</v>
      </c>
      <c r="D342" s="33" t="s">
        <v>218</v>
      </c>
      <c r="E342" s="30"/>
      <c r="F342" s="30"/>
      <c r="G342" s="30"/>
      <c r="H342" s="30"/>
      <c r="I342" s="30"/>
      <c r="J342" s="30"/>
      <c r="K342" s="87"/>
      <c r="L342" s="148"/>
      <c r="M342" s="87"/>
    </row>
    <row r="343" spans="1:13" ht="162" customHeight="1" x14ac:dyDescent="0.25">
      <c r="A343" s="30"/>
      <c r="B343" s="30"/>
      <c r="C343" s="30"/>
      <c r="D343" s="39" t="s">
        <v>523</v>
      </c>
      <c r="E343" s="30"/>
      <c r="F343" s="30"/>
      <c r="G343" s="30"/>
      <c r="H343" s="30"/>
      <c r="I343" s="30"/>
      <c r="J343" s="30"/>
      <c r="K343" s="30"/>
      <c r="L343" s="150"/>
      <c r="M343" s="30"/>
    </row>
    <row r="344" spans="1:13" x14ac:dyDescent="0.25">
      <c r="A344" s="30"/>
      <c r="B344" s="30"/>
      <c r="C344" s="30"/>
      <c r="D344" s="30"/>
      <c r="E344" s="42" t="s">
        <v>18</v>
      </c>
      <c r="F344" s="34">
        <v>1</v>
      </c>
      <c r="G344" s="92">
        <v>0</v>
      </c>
      <c r="H344" s="92">
        <v>0</v>
      </c>
      <c r="I344" s="92">
        <v>0</v>
      </c>
      <c r="J344" s="85">
        <f>F344*(G344+ (G344= 0))*(H344+ (H344= 0))*(I344+ (I344= 0))</f>
        <v>1</v>
      </c>
      <c r="K344" s="30"/>
      <c r="L344" s="150"/>
      <c r="M344" s="30"/>
    </row>
    <row r="345" spans="1:13" x14ac:dyDescent="0.25">
      <c r="A345" s="30"/>
      <c r="B345" s="30"/>
      <c r="C345" s="30"/>
      <c r="D345" s="30"/>
      <c r="E345" s="30"/>
      <c r="F345" s="30"/>
      <c r="G345" s="30"/>
      <c r="H345" s="30"/>
      <c r="I345" s="30"/>
      <c r="J345" s="33" t="s">
        <v>219</v>
      </c>
      <c r="K345" s="90">
        <f>SUM(J344:J344)</f>
        <v>1</v>
      </c>
      <c r="L345" s="149"/>
      <c r="M345" s="90">
        <f>K345*L345</f>
        <v>0</v>
      </c>
    </row>
    <row r="346" spans="1:13" x14ac:dyDescent="0.25">
      <c r="A346" s="32"/>
      <c r="B346" s="32"/>
      <c r="C346" s="32"/>
      <c r="D346" s="32"/>
      <c r="E346" s="32"/>
      <c r="F346" s="32"/>
      <c r="G346" s="32"/>
      <c r="H346" s="32"/>
      <c r="I346" s="32"/>
      <c r="J346" s="32"/>
      <c r="K346" s="32"/>
      <c r="L346" s="151"/>
      <c r="M346" s="32"/>
    </row>
    <row r="347" spans="1:13" ht="22.5" x14ac:dyDescent="0.25">
      <c r="A347" s="42" t="s">
        <v>220</v>
      </c>
      <c r="B347" s="42" t="s">
        <v>21</v>
      </c>
      <c r="C347" s="103" t="s">
        <v>37</v>
      </c>
      <c r="D347" s="50" t="s">
        <v>221</v>
      </c>
      <c r="E347" s="30"/>
      <c r="F347" s="30"/>
      <c r="G347" s="30"/>
      <c r="H347" s="30"/>
      <c r="I347" s="30"/>
      <c r="J347" s="30"/>
      <c r="K347" s="87"/>
      <c r="L347" s="148"/>
      <c r="M347" s="87"/>
    </row>
    <row r="348" spans="1:13" ht="123.75" x14ac:dyDescent="0.25">
      <c r="A348" s="30"/>
      <c r="B348" s="30"/>
      <c r="C348" s="30"/>
      <c r="D348" s="49" t="s">
        <v>488</v>
      </c>
      <c r="E348" s="30" t="s">
        <v>422</v>
      </c>
      <c r="F348" s="30"/>
      <c r="G348" s="30"/>
      <c r="H348" s="30"/>
      <c r="I348" s="30"/>
      <c r="J348" s="30"/>
      <c r="K348" s="30"/>
      <c r="L348" s="150"/>
      <c r="M348" s="30"/>
    </row>
    <row r="349" spans="1:13" x14ac:dyDescent="0.25">
      <c r="A349" s="30"/>
      <c r="B349" s="30"/>
      <c r="C349" s="30"/>
      <c r="D349" s="58"/>
      <c r="E349" s="42" t="s">
        <v>64</v>
      </c>
      <c r="F349" s="34">
        <v>1</v>
      </c>
      <c r="G349" s="92">
        <v>10.52</v>
      </c>
      <c r="H349" s="92">
        <v>0</v>
      </c>
      <c r="I349" s="92">
        <v>0</v>
      </c>
      <c r="J349" s="102">
        <f t="shared" ref="J349:J350" si="5">F349*(G349+ (G349= 0))*(H349+ (H349= 0))*(I349+ (I349= 0))</f>
        <v>10.52</v>
      </c>
      <c r="K349" s="30"/>
      <c r="L349" s="150"/>
      <c r="M349" s="30"/>
    </row>
    <row r="350" spans="1:13" x14ac:dyDescent="0.25">
      <c r="A350" s="30"/>
      <c r="B350" s="30"/>
      <c r="C350" s="30"/>
      <c r="D350" s="58"/>
      <c r="E350" s="42" t="s">
        <v>79</v>
      </c>
      <c r="F350" s="34">
        <v>1</v>
      </c>
      <c r="G350" s="92">
        <v>8.23</v>
      </c>
      <c r="H350" s="92">
        <v>0</v>
      </c>
      <c r="I350" s="92">
        <v>0</v>
      </c>
      <c r="J350" s="102">
        <f t="shared" si="5"/>
        <v>8.23</v>
      </c>
      <c r="K350" s="30"/>
      <c r="L350" s="150"/>
      <c r="M350" s="30"/>
    </row>
    <row r="351" spans="1:13" x14ac:dyDescent="0.25">
      <c r="A351" s="30"/>
      <c r="B351" s="30"/>
      <c r="C351" s="30"/>
      <c r="D351" s="58"/>
      <c r="E351" s="30"/>
      <c r="F351" s="30"/>
      <c r="G351" s="30"/>
      <c r="H351" s="30"/>
      <c r="I351" s="30"/>
      <c r="J351" s="33" t="s">
        <v>223</v>
      </c>
      <c r="K351" s="90">
        <f>SUM(J349:J350)</f>
        <v>18.75</v>
      </c>
      <c r="L351" s="153"/>
      <c r="M351" s="90">
        <f>K351*L351</f>
        <v>0</v>
      </c>
    </row>
    <row r="352" spans="1:13" ht="22.5" x14ac:dyDescent="0.25">
      <c r="A352" s="42" t="s">
        <v>424</v>
      </c>
      <c r="B352" s="42" t="s">
        <v>21</v>
      </c>
      <c r="C352" s="103" t="s">
        <v>37</v>
      </c>
      <c r="D352" s="50" t="s">
        <v>423</v>
      </c>
      <c r="E352" s="30"/>
      <c r="F352" s="30"/>
      <c r="G352" s="30"/>
      <c r="H352" s="30"/>
      <c r="I352" s="30"/>
      <c r="J352" s="112"/>
      <c r="K352" s="105"/>
      <c r="L352" s="156"/>
      <c r="M352" s="105"/>
    </row>
    <row r="353" spans="1:13" ht="80.25" x14ac:dyDescent="0.25">
      <c r="A353" s="30"/>
      <c r="B353" s="30"/>
      <c r="C353" s="30"/>
      <c r="D353" s="49" t="s">
        <v>493</v>
      </c>
      <c r="E353" s="30" t="s">
        <v>454</v>
      </c>
      <c r="F353" s="30"/>
      <c r="G353" s="30"/>
      <c r="H353" s="30"/>
      <c r="I353" s="30"/>
      <c r="J353" s="112"/>
      <c r="K353" s="105"/>
      <c r="L353" s="156"/>
      <c r="M353" s="105"/>
    </row>
    <row r="354" spans="1:13" x14ac:dyDescent="0.25">
      <c r="A354" s="30"/>
      <c r="B354" s="30"/>
      <c r="C354" s="30"/>
      <c r="D354" s="30"/>
      <c r="E354" s="42" t="s">
        <v>222</v>
      </c>
      <c r="F354" s="34">
        <v>2</v>
      </c>
      <c r="G354" s="92">
        <v>18.75</v>
      </c>
      <c r="H354" s="92">
        <v>0</v>
      </c>
      <c r="I354" s="92">
        <v>0</v>
      </c>
      <c r="J354" s="85">
        <f>F354*(G354+ (G354= 0))*(H354+ (H354= 0))*(I354+ (I354= 0))</f>
        <v>37.5</v>
      </c>
      <c r="K354" s="105"/>
      <c r="L354" s="156"/>
      <c r="M354" s="105"/>
    </row>
    <row r="355" spans="1:13" x14ac:dyDescent="0.25">
      <c r="A355" s="30"/>
      <c r="B355" s="30"/>
      <c r="C355" s="30"/>
      <c r="D355" s="30"/>
      <c r="E355" s="30"/>
      <c r="F355" s="30"/>
      <c r="G355" s="30"/>
      <c r="H355" s="30"/>
      <c r="I355" s="30"/>
      <c r="J355" s="33" t="s">
        <v>424</v>
      </c>
      <c r="K355" s="90">
        <f>SUM(J351:J354)</f>
        <v>37.5</v>
      </c>
      <c r="L355" s="153"/>
      <c r="M355" s="90">
        <f>K355*L355</f>
        <v>0</v>
      </c>
    </row>
    <row r="356" spans="1:13" x14ac:dyDescent="0.25">
      <c r="A356" s="30"/>
      <c r="B356" s="30"/>
      <c r="C356" s="30"/>
      <c r="D356" s="30"/>
      <c r="E356" s="30"/>
      <c r="F356" s="30"/>
      <c r="G356" s="30"/>
      <c r="H356" s="30"/>
      <c r="I356" s="30"/>
      <c r="J356" s="19" t="s">
        <v>224</v>
      </c>
      <c r="K356" s="113">
        <v>1</v>
      </c>
      <c r="L356" s="154">
        <f>M294+M299+M304+M308+M312+M319+M326+M333+M340+M345+M351+M355</f>
        <v>0</v>
      </c>
      <c r="M356" s="90">
        <f>K356*L356</f>
        <v>0</v>
      </c>
    </row>
    <row r="357" spans="1:13" x14ac:dyDescent="0.25">
      <c r="A357" s="32"/>
      <c r="B357" s="32"/>
      <c r="C357" s="32"/>
      <c r="D357" s="32"/>
      <c r="E357" s="32"/>
      <c r="F357" s="32"/>
      <c r="G357" s="32"/>
      <c r="H357" s="32"/>
      <c r="I357" s="32"/>
      <c r="J357" s="32"/>
      <c r="K357" s="32"/>
      <c r="L357" s="151"/>
      <c r="M357" s="32"/>
    </row>
    <row r="358" spans="1:13" x14ac:dyDescent="0.25">
      <c r="A358" s="30"/>
      <c r="B358" s="30"/>
      <c r="C358" s="30"/>
      <c r="D358" s="30"/>
      <c r="E358" s="30"/>
      <c r="F358" s="30"/>
      <c r="G358" s="30"/>
      <c r="H358" s="30"/>
      <c r="I358" s="30"/>
      <c r="J358" s="19" t="s">
        <v>225</v>
      </c>
      <c r="K358" s="100">
        <v>1</v>
      </c>
      <c r="L358" s="154">
        <f>M286+M356</f>
        <v>0</v>
      </c>
      <c r="M358" s="101">
        <f>K358*L358</f>
        <v>0</v>
      </c>
    </row>
    <row r="359" spans="1:13" x14ac:dyDescent="0.25">
      <c r="A359" s="32"/>
      <c r="B359" s="32"/>
      <c r="C359" s="32"/>
      <c r="D359" s="32"/>
      <c r="E359" s="32"/>
      <c r="F359" s="32"/>
      <c r="G359" s="32"/>
      <c r="H359" s="32"/>
      <c r="I359" s="32"/>
      <c r="J359" s="32"/>
      <c r="K359" s="32"/>
      <c r="L359" s="151"/>
      <c r="M359" s="32"/>
    </row>
    <row r="360" spans="1:13" ht="22.5" x14ac:dyDescent="0.25">
      <c r="A360" s="14" t="s">
        <v>226</v>
      </c>
      <c r="B360" s="14" t="s">
        <v>17</v>
      </c>
      <c r="C360" s="14" t="s">
        <v>18</v>
      </c>
      <c r="D360" s="14" t="s">
        <v>227</v>
      </c>
      <c r="E360" s="41"/>
      <c r="F360" s="41"/>
      <c r="G360" s="41"/>
      <c r="H360" s="41"/>
      <c r="I360" s="41"/>
      <c r="J360" s="41"/>
      <c r="K360" s="41"/>
      <c r="L360" s="146"/>
      <c r="M360" s="41"/>
    </row>
    <row r="361" spans="1:13" ht="22.5" x14ac:dyDescent="0.25">
      <c r="A361" s="42" t="s">
        <v>228</v>
      </c>
      <c r="B361" s="42" t="s">
        <v>21</v>
      </c>
      <c r="C361" s="42" t="s">
        <v>101</v>
      </c>
      <c r="D361" s="33" t="s">
        <v>229</v>
      </c>
      <c r="E361" s="30"/>
      <c r="F361" s="30"/>
      <c r="G361" s="30"/>
      <c r="H361" s="30"/>
      <c r="I361" s="30"/>
      <c r="J361" s="30"/>
      <c r="K361" s="87"/>
      <c r="L361" s="148"/>
      <c r="M361" s="87"/>
    </row>
    <row r="362" spans="1:13" ht="191.25" x14ac:dyDescent="0.25">
      <c r="A362" s="30"/>
      <c r="B362" s="30"/>
      <c r="C362" s="30"/>
      <c r="D362" s="37" t="s">
        <v>230</v>
      </c>
      <c r="E362" s="30"/>
      <c r="F362" s="30"/>
      <c r="G362" s="30"/>
      <c r="H362" s="30"/>
      <c r="I362" s="30"/>
      <c r="J362" s="30"/>
      <c r="K362" s="30"/>
      <c r="L362" s="150"/>
      <c r="M362" s="30"/>
    </row>
    <row r="363" spans="1:13" x14ac:dyDescent="0.25">
      <c r="A363" s="30"/>
      <c r="B363" s="30"/>
      <c r="C363" s="30"/>
      <c r="D363" s="30"/>
      <c r="E363" s="31" t="s">
        <v>112</v>
      </c>
      <c r="F363" s="30">
        <v>5</v>
      </c>
      <c r="G363" s="113">
        <v>0</v>
      </c>
      <c r="H363" s="113">
        <v>0</v>
      </c>
      <c r="I363" s="113">
        <v>0</v>
      </c>
      <c r="J363" s="114">
        <f>F363*(G363+ (G363= 0))*(H363+ (H363= 0))*(I363+ (I363= 0))</f>
        <v>5</v>
      </c>
      <c r="K363" s="30"/>
      <c r="L363" s="150"/>
      <c r="M363" s="30"/>
    </row>
    <row r="364" spans="1:13" x14ac:dyDescent="0.25">
      <c r="A364" s="30"/>
      <c r="B364" s="30"/>
      <c r="C364" s="30"/>
      <c r="D364" s="30"/>
      <c r="E364" s="31" t="s">
        <v>117</v>
      </c>
      <c r="F364" s="30">
        <v>4</v>
      </c>
      <c r="G364" s="113">
        <v>0</v>
      </c>
      <c r="H364" s="113">
        <v>0</v>
      </c>
      <c r="I364" s="113">
        <v>0</v>
      </c>
      <c r="J364" s="114">
        <f>F364*(G364+ (G364= 0))*(H364+ (H364= 0))*(I364+ (I364= 0))</f>
        <v>4</v>
      </c>
      <c r="K364" s="30"/>
      <c r="L364" s="150"/>
      <c r="M364" s="30"/>
    </row>
    <row r="365" spans="1:13" x14ac:dyDescent="0.25">
      <c r="A365" s="30"/>
      <c r="B365" s="30"/>
      <c r="C365" s="30"/>
      <c r="D365" s="30"/>
      <c r="E365" s="31" t="s">
        <v>118</v>
      </c>
      <c r="F365" s="30">
        <v>1</v>
      </c>
      <c r="G365" s="113">
        <v>0</v>
      </c>
      <c r="H365" s="113">
        <v>0</v>
      </c>
      <c r="I365" s="113">
        <v>0</v>
      </c>
      <c r="J365" s="114">
        <f>F365*(G365+ (G365= 0))*(H365+ (H365= 0))*(I365+ (I365= 0))</f>
        <v>1</v>
      </c>
      <c r="K365" s="30"/>
      <c r="L365" s="150"/>
      <c r="M365" s="30"/>
    </row>
    <row r="366" spans="1:13" x14ac:dyDescent="0.25">
      <c r="A366" s="30"/>
      <c r="B366" s="30"/>
      <c r="C366" s="30"/>
      <c r="D366" s="30"/>
      <c r="E366" s="30"/>
      <c r="F366" s="30"/>
      <c r="G366" s="30"/>
      <c r="H366" s="30"/>
      <c r="I366" s="30"/>
      <c r="J366" s="19" t="s">
        <v>231</v>
      </c>
      <c r="K366" s="115">
        <f>SUM(J363:J365)</f>
        <v>10</v>
      </c>
      <c r="L366" s="160"/>
      <c r="M366" s="90">
        <f>K366*L366</f>
        <v>0</v>
      </c>
    </row>
    <row r="367" spans="1:13" x14ac:dyDescent="0.25">
      <c r="A367" s="32"/>
      <c r="B367" s="32"/>
      <c r="C367" s="32"/>
      <c r="D367" s="32"/>
      <c r="E367" s="32"/>
      <c r="F367" s="32"/>
      <c r="G367" s="32"/>
      <c r="H367" s="32"/>
      <c r="I367" s="32"/>
      <c r="J367" s="32"/>
      <c r="K367" s="32"/>
      <c r="L367" s="151"/>
      <c r="M367" s="32"/>
    </row>
    <row r="368" spans="1:13" ht="22.5" x14ac:dyDescent="0.25">
      <c r="A368" s="42" t="s">
        <v>232</v>
      </c>
      <c r="B368" s="42" t="s">
        <v>21</v>
      </c>
      <c r="C368" s="42" t="s">
        <v>101</v>
      </c>
      <c r="D368" s="33" t="s">
        <v>233</v>
      </c>
      <c r="E368" s="30"/>
      <c r="F368" s="30"/>
      <c r="G368" s="30"/>
      <c r="H368" s="30"/>
      <c r="I368" s="30"/>
      <c r="J368" s="30"/>
      <c r="K368" s="87"/>
      <c r="L368" s="148"/>
      <c r="M368" s="87"/>
    </row>
    <row r="369" spans="1:13" ht="214.5" customHeight="1" x14ac:dyDescent="0.25">
      <c r="A369" s="30"/>
      <c r="B369" s="30"/>
      <c r="C369" s="30"/>
      <c r="D369" s="34" t="s">
        <v>465</v>
      </c>
      <c r="E369" s="30"/>
      <c r="F369" s="30"/>
      <c r="G369" s="30"/>
      <c r="H369" s="30"/>
      <c r="I369" s="30"/>
      <c r="J369" s="30"/>
      <c r="K369" s="30"/>
      <c r="L369" s="150"/>
      <c r="M369" s="30"/>
    </row>
    <row r="370" spans="1:13" x14ac:dyDescent="0.25">
      <c r="A370" s="30"/>
      <c r="B370" s="30"/>
      <c r="C370" s="30"/>
      <c r="D370" s="30"/>
      <c r="E370" s="42" t="s">
        <v>112</v>
      </c>
      <c r="F370" s="34">
        <v>4</v>
      </c>
      <c r="G370" s="92">
        <v>0</v>
      </c>
      <c r="H370" s="92">
        <v>0</v>
      </c>
      <c r="I370" s="92">
        <v>0</v>
      </c>
      <c r="J370" s="102">
        <f>F370*(G370+ (G370= 0))*(H370+ (H370= 0))*(I370+ (I370= 0))</f>
        <v>4</v>
      </c>
      <c r="K370" s="30"/>
      <c r="L370" s="150"/>
      <c r="M370" s="30"/>
    </row>
    <row r="371" spans="1:13" x14ac:dyDescent="0.25">
      <c r="A371" s="30"/>
      <c r="B371" s="30"/>
      <c r="C371" s="30"/>
      <c r="D371" s="30"/>
      <c r="E371" s="42" t="s">
        <v>117</v>
      </c>
      <c r="F371" s="34">
        <v>2</v>
      </c>
      <c r="G371" s="92">
        <v>0</v>
      </c>
      <c r="H371" s="92">
        <v>0</v>
      </c>
      <c r="I371" s="92">
        <v>0</v>
      </c>
      <c r="J371" s="102">
        <f>F371*(G371+ (G371= 0))*(H371+ (H371= 0))*(I371+ (I371= 0))</f>
        <v>2</v>
      </c>
      <c r="K371" s="30"/>
      <c r="L371" s="150"/>
      <c r="M371" s="30"/>
    </row>
    <row r="372" spans="1:13" x14ac:dyDescent="0.25">
      <c r="A372" s="30"/>
      <c r="B372" s="30"/>
      <c r="C372" s="30"/>
      <c r="D372" s="30"/>
      <c r="E372" s="42" t="s">
        <v>118</v>
      </c>
      <c r="F372" s="34">
        <v>1</v>
      </c>
      <c r="G372" s="92">
        <v>0</v>
      </c>
      <c r="H372" s="92">
        <v>0</v>
      </c>
      <c r="I372" s="92">
        <v>0</v>
      </c>
      <c r="J372" s="85">
        <f>F372*(G372+ (G372= 0))*(H372+ (H372= 0))*(I372+ (I372= 0))</f>
        <v>1</v>
      </c>
      <c r="K372" s="30"/>
      <c r="L372" s="150"/>
      <c r="M372" s="30"/>
    </row>
    <row r="373" spans="1:13" x14ac:dyDescent="0.25">
      <c r="A373" s="30"/>
      <c r="B373" s="30"/>
      <c r="C373" s="30"/>
      <c r="D373" s="30"/>
      <c r="E373" s="30"/>
      <c r="F373" s="30"/>
      <c r="G373" s="30"/>
      <c r="H373" s="30"/>
      <c r="I373" s="30"/>
      <c r="J373" s="33" t="s">
        <v>234</v>
      </c>
      <c r="K373" s="90">
        <f>SUM(J370:J372)</f>
        <v>7</v>
      </c>
      <c r="L373" s="149"/>
      <c r="M373" s="90">
        <f>K373*L373</f>
        <v>0</v>
      </c>
    </row>
    <row r="374" spans="1:13" x14ac:dyDescent="0.25">
      <c r="A374" s="32"/>
      <c r="B374" s="32"/>
      <c r="C374" s="32"/>
      <c r="D374" s="32"/>
      <c r="E374" s="32"/>
      <c r="F374" s="32"/>
      <c r="G374" s="32"/>
      <c r="H374" s="32"/>
      <c r="I374" s="32"/>
      <c r="J374" s="32"/>
      <c r="K374" s="32"/>
      <c r="L374" s="151"/>
      <c r="M374" s="32"/>
    </row>
    <row r="375" spans="1:13" ht="22.5" x14ac:dyDescent="0.25">
      <c r="A375" s="42" t="s">
        <v>235</v>
      </c>
      <c r="B375" s="42" t="s">
        <v>21</v>
      </c>
      <c r="C375" s="42" t="s">
        <v>101</v>
      </c>
      <c r="D375" s="33" t="s">
        <v>425</v>
      </c>
      <c r="E375" s="30"/>
      <c r="F375" s="30"/>
      <c r="G375" s="30"/>
      <c r="H375" s="30"/>
      <c r="I375" s="30"/>
      <c r="J375" s="30"/>
      <c r="K375" s="87"/>
      <c r="L375" s="148"/>
      <c r="M375" s="87"/>
    </row>
    <row r="376" spans="1:13" ht="111" customHeight="1" x14ac:dyDescent="0.25">
      <c r="A376" s="30"/>
      <c r="B376" s="30"/>
      <c r="C376" s="30"/>
      <c r="D376" s="34" t="s">
        <v>426</v>
      </c>
      <c r="E376" s="30"/>
      <c r="F376" s="30"/>
      <c r="G376" s="30"/>
      <c r="H376" s="30"/>
      <c r="I376" s="30"/>
      <c r="J376" s="30"/>
      <c r="K376" s="30"/>
      <c r="L376" s="150"/>
      <c r="M376" s="30"/>
    </row>
    <row r="377" spans="1:13" x14ac:dyDescent="0.25">
      <c r="A377" s="30"/>
      <c r="B377" s="30"/>
      <c r="C377" s="30"/>
      <c r="D377" s="30"/>
      <c r="E377" s="42" t="s">
        <v>117</v>
      </c>
      <c r="F377" s="34">
        <v>4</v>
      </c>
      <c r="G377" s="92">
        <v>0</v>
      </c>
      <c r="H377" s="92">
        <v>0</v>
      </c>
      <c r="I377" s="92">
        <v>0</v>
      </c>
      <c r="J377" s="85">
        <f>F377*(G377+ (G377= 0))*(H377+ (H377= 0))*(I377+ (I377= 0))</f>
        <v>4</v>
      </c>
      <c r="K377" s="30"/>
      <c r="L377" s="150"/>
      <c r="M377" s="30"/>
    </row>
    <row r="378" spans="1:13" x14ac:dyDescent="0.25">
      <c r="A378" s="30"/>
      <c r="B378" s="30"/>
      <c r="C378" s="30"/>
      <c r="D378" s="30"/>
      <c r="E378" s="30"/>
      <c r="F378" s="30"/>
      <c r="G378" s="30"/>
      <c r="H378" s="30"/>
      <c r="I378" s="30"/>
      <c r="J378" s="33" t="s">
        <v>236</v>
      </c>
      <c r="K378" s="90">
        <f>SUM(J377:J377)</f>
        <v>4</v>
      </c>
      <c r="L378" s="149"/>
      <c r="M378" s="90">
        <f>K378*L378</f>
        <v>0</v>
      </c>
    </row>
    <row r="379" spans="1:13" x14ac:dyDescent="0.25">
      <c r="A379" s="32"/>
      <c r="B379" s="32"/>
      <c r="C379" s="32"/>
      <c r="D379" s="32"/>
      <c r="E379" s="32"/>
      <c r="F379" s="32"/>
      <c r="G379" s="32"/>
      <c r="H379" s="32"/>
      <c r="I379" s="32"/>
      <c r="J379" s="32"/>
      <c r="K379" s="32"/>
      <c r="L379" s="151"/>
      <c r="M379" s="32"/>
    </row>
    <row r="380" spans="1:13" ht="22.5" x14ac:dyDescent="0.25">
      <c r="A380" s="42" t="s">
        <v>237</v>
      </c>
      <c r="B380" s="42" t="s">
        <v>21</v>
      </c>
      <c r="C380" s="42" t="s">
        <v>101</v>
      </c>
      <c r="D380" s="33" t="s">
        <v>238</v>
      </c>
      <c r="E380" s="30"/>
      <c r="F380" s="30"/>
      <c r="G380" s="30"/>
      <c r="H380" s="30"/>
      <c r="I380" s="30"/>
      <c r="J380" s="30"/>
      <c r="K380" s="87"/>
      <c r="L380" s="148"/>
      <c r="M380" s="87"/>
    </row>
    <row r="381" spans="1:13" ht="174" customHeight="1" x14ac:dyDescent="0.25">
      <c r="A381" s="30"/>
      <c r="B381" s="30"/>
      <c r="C381" s="30"/>
      <c r="D381" s="37" t="s">
        <v>427</v>
      </c>
      <c r="E381" s="30"/>
      <c r="F381" s="30"/>
      <c r="G381" s="30"/>
      <c r="H381" s="30"/>
      <c r="I381" s="30"/>
      <c r="J381" s="30"/>
      <c r="K381" s="30"/>
      <c r="L381" s="150"/>
      <c r="M381" s="30"/>
    </row>
    <row r="382" spans="1:13" x14ac:dyDescent="0.25">
      <c r="A382" s="30"/>
      <c r="B382" s="30"/>
      <c r="C382" s="30"/>
      <c r="D382" s="30"/>
      <c r="E382" s="42" t="s">
        <v>18</v>
      </c>
      <c r="F382" s="34">
        <v>1</v>
      </c>
      <c r="G382" s="92">
        <v>0</v>
      </c>
      <c r="H382" s="92">
        <v>0</v>
      </c>
      <c r="I382" s="92">
        <v>0</v>
      </c>
      <c r="J382" s="85">
        <f>F382*(G382+ (G382= 0))*(H382+ (H382= 0))*(I382+ (I382= 0))</f>
        <v>1</v>
      </c>
      <c r="K382" s="30"/>
      <c r="L382" s="150"/>
      <c r="M382" s="30"/>
    </row>
    <row r="383" spans="1:13" x14ac:dyDescent="0.25">
      <c r="A383" s="30"/>
      <c r="B383" s="30"/>
      <c r="C383" s="30"/>
      <c r="D383" s="30"/>
      <c r="E383" s="30"/>
      <c r="F383" s="30"/>
      <c r="G383" s="30"/>
      <c r="H383" s="30"/>
      <c r="I383" s="30"/>
      <c r="J383" s="33" t="s">
        <v>239</v>
      </c>
      <c r="K383" s="90">
        <f>SUM(J382:J382)</f>
        <v>1</v>
      </c>
      <c r="L383" s="149"/>
      <c r="M383" s="90">
        <f>K383*L383</f>
        <v>0</v>
      </c>
    </row>
    <row r="384" spans="1:13" x14ac:dyDescent="0.25">
      <c r="A384" s="32"/>
      <c r="B384" s="32"/>
      <c r="C384" s="32"/>
      <c r="D384" s="32"/>
      <c r="E384" s="32"/>
      <c r="F384" s="32"/>
      <c r="G384" s="32"/>
      <c r="H384" s="32"/>
      <c r="I384" s="32"/>
      <c r="J384" s="32"/>
      <c r="K384" s="32"/>
      <c r="L384" s="151"/>
      <c r="M384" s="32"/>
    </row>
    <row r="385" spans="1:13" ht="22.5" x14ac:dyDescent="0.25">
      <c r="A385" s="42" t="s">
        <v>240</v>
      </c>
      <c r="B385" s="42" t="s">
        <v>21</v>
      </c>
      <c r="C385" s="103" t="s">
        <v>101</v>
      </c>
      <c r="D385" s="33" t="s">
        <v>241</v>
      </c>
      <c r="E385" s="30"/>
      <c r="F385" s="30"/>
      <c r="G385" s="30"/>
      <c r="H385" s="30"/>
      <c r="I385" s="30"/>
      <c r="J385" s="30"/>
      <c r="K385" s="87"/>
      <c r="L385" s="148"/>
      <c r="M385" s="87"/>
    </row>
    <row r="386" spans="1:13" ht="33.75" x14ac:dyDescent="0.25">
      <c r="A386" s="30"/>
      <c r="B386" s="30"/>
      <c r="C386" s="30"/>
      <c r="D386" s="34" t="s">
        <v>242</v>
      </c>
      <c r="E386" s="30"/>
      <c r="F386" s="30"/>
      <c r="G386" s="30"/>
      <c r="H386" s="30"/>
      <c r="I386" s="30"/>
      <c r="J386" s="30"/>
      <c r="K386" s="30"/>
      <c r="L386" s="150"/>
      <c r="M386" s="30"/>
    </row>
    <row r="387" spans="1:13" x14ac:dyDescent="0.25">
      <c r="A387" s="30"/>
      <c r="B387" s="30"/>
      <c r="C387" s="30"/>
      <c r="D387" s="30"/>
      <c r="E387" s="42" t="s">
        <v>18</v>
      </c>
      <c r="F387" s="34">
        <v>1</v>
      </c>
      <c r="G387" s="92">
        <v>0</v>
      </c>
      <c r="H387" s="92">
        <v>0</v>
      </c>
      <c r="I387" s="92">
        <v>0</v>
      </c>
      <c r="J387" s="85">
        <f>F387*(G387+ (G387= 0))*(H387+ (H387= 0))*(I387+ (I387= 0))</f>
        <v>1</v>
      </c>
      <c r="K387" s="30"/>
      <c r="L387" s="150"/>
      <c r="M387" s="30"/>
    </row>
    <row r="388" spans="1:13" x14ac:dyDescent="0.25">
      <c r="A388" s="30"/>
      <c r="B388" s="30"/>
      <c r="C388" s="30"/>
      <c r="D388" s="30"/>
      <c r="E388" s="30"/>
      <c r="F388" s="30"/>
      <c r="G388" s="30"/>
      <c r="H388" s="30"/>
      <c r="I388" s="30"/>
      <c r="J388" s="33" t="s">
        <v>243</v>
      </c>
      <c r="K388" s="90">
        <f>SUM(J387:J387)</f>
        <v>1</v>
      </c>
      <c r="L388" s="149"/>
      <c r="M388" s="90">
        <f>K388*L388</f>
        <v>0</v>
      </c>
    </row>
    <row r="389" spans="1:13" x14ac:dyDescent="0.25">
      <c r="A389" s="32"/>
      <c r="B389" s="32"/>
      <c r="C389" s="32"/>
      <c r="D389" s="32"/>
      <c r="E389" s="32"/>
      <c r="F389" s="32"/>
      <c r="G389" s="32"/>
      <c r="H389" s="32"/>
      <c r="I389" s="32"/>
      <c r="J389" s="32"/>
      <c r="K389" s="32"/>
      <c r="L389" s="151"/>
      <c r="M389" s="32"/>
    </row>
    <row r="390" spans="1:13" x14ac:dyDescent="0.25">
      <c r="A390" s="30"/>
      <c r="B390" s="30"/>
      <c r="C390" s="30"/>
      <c r="D390" s="30"/>
      <c r="E390" s="30"/>
      <c r="F390" s="30"/>
      <c r="G390" s="30"/>
      <c r="H390" s="30"/>
      <c r="I390" s="30"/>
      <c r="J390" s="33" t="s">
        <v>244</v>
      </c>
      <c r="K390" s="106">
        <v>1</v>
      </c>
      <c r="L390" s="157">
        <f>M366+M373+M378+M383+M388</f>
        <v>0</v>
      </c>
      <c r="M390" s="101">
        <f>K390*L390</f>
        <v>0</v>
      </c>
    </row>
    <row r="391" spans="1:13" x14ac:dyDescent="0.25">
      <c r="A391" s="32"/>
      <c r="B391" s="32"/>
      <c r="C391" s="32"/>
      <c r="D391" s="32"/>
      <c r="E391" s="32"/>
      <c r="F391" s="32"/>
      <c r="G391" s="32"/>
      <c r="H391" s="32"/>
      <c r="I391" s="32"/>
      <c r="J391" s="32"/>
      <c r="K391" s="32"/>
      <c r="L391" s="151"/>
      <c r="M391" s="32"/>
    </row>
    <row r="392" spans="1:13" ht="22.5" x14ac:dyDescent="0.25">
      <c r="A392" s="14" t="s">
        <v>245</v>
      </c>
      <c r="B392" s="14" t="s">
        <v>17</v>
      </c>
      <c r="C392" s="14" t="s">
        <v>18</v>
      </c>
      <c r="D392" s="14" t="s">
        <v>246</v>
      </c>
      <c r="E392" s="41"/>
      <c r="F392" s="41"/>
      <c r="G392" s="41"/>
      <c r="H392" s="41"/>
      <c r="I392" s="41"/>
      <c r="J392" s="41"/>
      <c r="K392" s="41"/>
      <c r="L392" s="146"/>
      <c r="M392" s="41"/>
    </row>
    <row r="393" spans="1:13" ht="22.5" x14ac:dyDescent="0.25">
      <c r="A393" s="42" t="s">
        <v>247</v>
      </c>
      <c r="B393" s="42" t="s">
        <v>21</v>
      </c>
      <c r="C393" s="42" t="s">
        <v>101</v>
      </c>
      <c r="D393" s="33" t="s">
        <v>248</v>
      </c>
      <c r="E393" s="30"/>
      <c r="F393" s="30"/>
      <c r="G393" s="30"/>
      <c r="H393" s="30"/>
      <c r="I393" s="30"/>
      <c r="J393" s="30"/>
      <c r="K393" s="87"/>
      <c r="L393" s="148"/>
      <c r="M393" s="87"/>
    </row>
    <row r="394" spans="1:13" ht="123.75" x14ac:dyDescent="0.25">
      <c r="A394" s="30"/>
      <c r="B394" s="30"/>
      <c r="C394" s="30"/>
      <c r="D394" s="34" t="s">
        <v>249</v>
      </c>
      <c r="E394" s="30"/>
      <c r="F394" s="30"/>
      <c r="G394" s="30"/>
      <c r="H394" s="30"/>
      <c r="I394" s="30"/>
      <c r="J394" s="30"/>
      <c r="K394" s="30"/>
      <c r="L394" s="150"/>
      <c r="M394" s="30"/>
    </row>
    <row r="395" spans="1:13" x14ac:dyDescent="0.25">
      <c r="A395" s="30"/>
      <c r="B395" s="30"/>
      <c r="C395" s="30"/>
      <c r="D395" s="30"/>
      <c r="E395" s="42" t="s">
        <v>112</v>
      </c>
      <c r="F395" s="34">
        <v>1</v>
      </c>
      <c r="G395" s="92">
        <v>0</v>
      </c>
      <c r="H395" s="92">
        <v>0</v>
      </c>
      <c r="I395" s="92">
        <v>0</v>
      </c>
      <c r="J395" s="102">
        <f>F395*(G395+ (G395= 0))*(H395+ (H395= 0))*(I395+ (I395= 0))</f>
        <v>1</v>
      </c>
      <c r="K395" s="30"/>
      <c r="L395" s="150"/>
      <c r="M395" s="30"/>
    </row>
    <row r="396" spans="1:13" x14ac:dyDescent="0.25">
      <c r="A396" s="30"/>
      <c r="B396" s="30"/>
      <c r="C396" s="30"/>
      <c r="D396" s="30"/>
      <c r="E396" s="42" t="s">
        <v>117</v>
      </c>
      <c r="F396" s="34">
        <v>1</v>
      </c>
      <c r="G396" s="92">
        <v>0</v>
      </c>
      <c r="H396" s="92">
        <v>0</v>
      </c>
      <c r="I396" s="92">
        <v>0</v>
      </c>
      <c r="J396" s="102">
        <f>F396*(G396+ (G396= 0))*(H396+ (H396= 0))*(I396+ (I396= 0))</f>
        <v>1</v>
      </c>
      <c r="K396" s="30"/>
      <c r="L396" s="150"/>
      <c r="M396" s="30"/>
    </row>
    <row r="397" spans="1:13" x14ac:dyDescent="0.25">
      <c r="A397" s="30"/>
      <c r="B397" s="30"/>
      <c r="C397" s="30"/>
      <c r="D397" s="30"/>
      <c r="E397" s="42" t="s">
        <v>118</v>
      </c>
      <c r="F397" s="34">
        <v>1</v>
      </c>
      <c r="G397" s="92">
        <v>0</v>
      </c>
      <c r="H397" s="92">
        <v>0</v>
      </c>
      <c r="I397" s="92">
        <v>0</v>
      </c>
      <c r="J397" s="85">
        <f>F397*(G397+ (G397= 0))*(H397+ (H397= 0))*(I397+ (I397= 0))</f>
        <v>1</v>
      </c>
      <c r="K397" s="30"/>
      <c r="L397" s="150"/>
      <c r="M397" s="30"/>
    </row>
    <row r="398" spans="1:13" x14ac:dyDescent="0.25">
      <c r="A398" s="30"/>
      <c r="B398" s="30"/>
      <c r="C398" s="30"/>
      <c r="D398" s="30"/>
      <c r="E398" s="30"/>
      <c r="F398" s="30"/>
      <c r="G398" s="30"/>
      <c r="H398" s="30"/>
      <c r="I398" s="30"/>
      <c r="J398" s="33" t="s">
        <v>250</v>
      </c>
      <c r="K398" s="90">
        <f>SUM(J395:J397)</f>
        <v>3</v>
      </c>
      <c r="L398" s="149"/>
      <c r="M398" s="90">
        <f>K398*L398</f>
        <v>0</v>
      </c>
    </row>
    <row r="399" spans="1:13" x14ac:dyDescent="0.25">
      <c r="A399" s="32"/>
      <c r="B399" s="32"/>
      <c r="C399" s="32"/>
      <c r="D399" s="32"/>
      <c r="E399" s="32"/>
      <c r="F399" s="32"/>
      <c r="G399" s="32"/>
      <c r="H399" s="32"/>
      <c r="I399" s="32"/>
      <c r="J399" s="32"/>
      <c r="K399" s="32"/>
      <c r="L399" s="151"/>
      <c r="M399" s="32"/>
    </row>
    <row r="400" spans="1:13" ht="22.5" x14ac:dyDescent="0.25">
      <c r="A400" s="42" t="s">
        <v>251</v>
      </c>
      <c r="B400" s="42" t="s">
        <v>21</v>
      </c>
      <c r="C400" s="42" t="s">
        <v>101</v>
      </c>
      <c r="D400" s="54" t="s">
        <v>252</v>
      </c>
      <c r="E400" s="30"/>
      <c r="F400" s="30"/>
      <c r="G400" s="30"/>
      <c r="H400" s="30"/>
      <c r="I400" s="30"/>
      <c r="J400" s="30"/>
      <c r="K400" s="87"/>
      <c r="L400" s="148"/>
      <c r="M400" s="87"/>
    </row>
    <row r="401" spans="1:13" ht="148.5" customHeight="1" x14ac:dyDescent="0.25">
      <c r="A401" s="30"/>
      <c r="B401" s="30"/>
      <c r="C401" s="30"/>
      <c r="D401" s="53" t="s">
        <v>253</v>
      </c>
      <c r="E401" s="30"/>
      <c r="F401" s="30"/>
      <c r="G401" s="30"/>
      <c r="H401" s="30"/>
      <c r="I401" s="30"/>
      <c r="J401" s="30"/>
      <c r="K401" s="30"/>
      <c r="L401" s="150"/>
      <c r="M401" s="30"/>
    </row>
    <row r="402" spans="1:13" ht="22.5" x14ac:dyDescent="0.25">
      <c r="A402" s="30"/>
      <c r="B402" s="30"/>
      <c r="C402" s="30"/>
      <c r="D402" s="30"/>
      <c r="E402" s="42" t="s">
        <v>254</v>
      </c>
      <c r="F402" s="34">
        <v>2</v>
      </c>
      <c r="G402" s="92">
        <v>0</v>
      </c>
      <c r="H402" s="92">
        <v>0</v>
      </c>
      <c r="I402" s="92">
        <v>0</v>
      </c>
      <c r="J402" s="102">
        <f>F402*(G402+ (G402= 0))*(H402+ (H402= 0))*(I402+ (I402= 0))</f>
        <v>2</v>
      </c>
      <c r="K402" s="30"/>
      <c r="L402" s="150"/>
      <c r="M402" s="30"/>
    </row>
    <row r="403" spans="1:13" x14ac:dyDescent="0.25">
      <c r="A403" s="30"/>
      <c r="B403" s="30"/>
      <c r="C403" s="30"/>
      <c r="D403" s="30"/>
      <c r="E403" s="42" t="s">
        <v>255</v>
      </c>
      <c r="F403" s="34">
        <v>3</v>
      </c>
      <c r="G403" s="92">
        <v>0</v>
      </c>
      <c r="H403" s="92">
        <v>0</v>
      </c>
      <c r="I403" s="92">
        <v>0</v>
      </c>
      <c r="J403" s="85">
        <f>F403*(G403+ (G403= 0))*(H403+ (H403= 0))*(I403+ (I403= 0))</f>
        <v>3</v>
      </c>
      <c r="K403" s="30"/>
      <c r="L403" s="150"/>
      <c r="M403" s="30"/>
    </row>
    <row r="404" spans="1:13" x14ac:dyDescent="0.25">
      <c r="A404" s="30"/>
      <c r="B404" s="30"/>
      <c r="C404" s="30"/>
      <c r="D404" s="30"/>
      <c r="E404" s="30"/>
      <c r="F404" s="30"/>
      <c r="G404" s="30"/>
      <c r="H404" s="30"/>
      <c r="I404" s="30"/>
      <c r="J404" s="33" t="s">
        <v>256</v>
      </c>
      <c r="K404" s="90">
        <f>SUM(J402:J403)</f>
        <v>5</v>
      </c>
      <c r="L404" s="149"/>
      <c r="M404" s="90">
        <f>K404*L404</f>
        <v>0</v>
      </c>
    </row>
    <row r="405" spans="1:13" x14ac:dyDescent="0.25">
      <c r="A405" s="32"/>
      <c r="B405" s="32"/>
      <c r="C405" s="32"/>
      <c r="D405" s="32"/>
      <c r="E405" s="32"/>
      <c r="F405" s="32"/>
      <c r="G405" s="32"/>
      <c r="H405" s="32"/>
      <c r="I405" s="32"/>
      <c r="J405" s="32"/>
      <c r="K405" s="32"/>
      <c r="L405" s="151"/>
      <c r="M405" s="32"/>
    </row>
    <row r="406" spans="1:13" ht="22.5" x14ac:dyDescent="0.25">
      <c r="A406" s="42" t="s">
        <v>257</v>
      </c>
      <c r="B406" s="42" t="s">
        <v>21</v>
      </c>
      <c r="C406" s="42" t="s">
        <v>101</v>
      </c>
      <c r="D406" s="33" t="s">
        <v>258</v>
      </c>
      <c r="E406" s="30"/>
      <c r="F406" s="30"/>
      <c r="G406" s="30"/>
      <c r="H406" s="30"/>
      <c r="I406" s="30"/>
      <c r="J406" s="30"/>
      <c r="K406" s="87"/>
      <c r="L406" s="148"/>
      <c r="M406" s="87"/>
    </row>
    <row r="407" spans="1:13" ht="146.25" x14ac:dyDescent="0.25">
      <c r="A407" s="30"/>
      <c r="B407" s="30"/>
      <c r="C407" s="30"/>
      <c r="D407" s="34" t="s">
        <v>259</v>
      </c>
      <c r="E407" s="30"/>
      <c r="F407" s="30"/>
      <c r="G407" s="30"/>
      <c r="H407" s="30"/>
      <c r="I407" s="30"/>
      <c r="J407" s="30"/>
      <c r="K407" s="30"/>
      <c r="L407" s="150"/>
      <c r="M407" s="30"/>
    </row>
    <row r="408" spans="1:13" ht="22.5" x14ac:dyDescent="0.25">
      <c r="A408" s="30"/>
      <c r="B408" s="30"/>
      <c r="C408" s="30"/>
      <c r="D408" s="30"/>
      <c r="E408" s="42" t="s">
        <v>260</v>
      </c>
      <c r="F408" s="34">
        <v>2</v>
      </c>
      <c r="G408" s="92">
        <v>0</v>
      </c>
      <c r="H408" s="92">
        <v>0</v>
      </c>
      <c r="I408" s="92">
        <v>0</v>
      </c>
      <c r="J408" s="102">
        <f>F408*(G408+ (G408= 0))*(H408+ (H408= 0))*(I408+ (I408= 0))</f>
        <v>2</v>
      </c>
      <c r="K408" s="30"/>
      <c r="L408" s="150"/>
      <c r="M408" s="30"/>
    </row>
    <row r="409" spans="1:13" x14ac:dyDescent="0.25">
      <c r="A409" s="30"/>
      <c r="B409" s="30"/>
      <c r="C409" s="30"/>
      <c r="D409" s="30"/>
      <c r="E409" s="42" t="s">
        <v>261</v>
      </c>
      <c r="F409" s="34">
        <v>1</v>
      </c>
      <c r="G409" s="92">
        <v>0</v>
      </c>
      <c r="H409" s="92">
        <v>0</v>
      </c>
      <c r="I409" s="92">
        <v>0</v>
      </c>
      <c r="J409" s="85">
        <f>F409*(G409+ (G409= 0))*(H409+ (H409= 0))*(I409+ (I409= 0))</f>
        <v>1</v>
      </c>
      <c r="K409" s="30"/>
      <c r="L409" s="150"/>
      <c r="M409" s="30"/>
    </row>
    <row r="410" spans="1:13" x14ac:dyDescent="0.25">
      <c r="A410" s="30"/>
      <c r="B410" s="30"/>
      <c r="C410" s="30"/>
      <c r="D410" s="30"/>
      <c r="E410" s="30"/>
      <c r="F410" s="30"/>
      <c r="G410" s="30"/>
      <c r="H410" s="30"/>
      <c r="I410" s="30"/>
      <c r="J410" s="33" t="s">
        <v>262</v>
      </c>
      <c r="K410" s="90">
        <f>SUM(J408:J409)</f>
        <v>3</v>
      </c>
      <c r="L410" s="149"/>
      <c r="M410" s="90">
        <f>K410*L410</f>
        <v>0</v>
      </c>
    </row>
    <row r="411" spans="1:13" x14ac:dyDescent="0.25">
      <c r="A411" s="32"/>
      <c r="B411" s="32"/>
      <c r="C411" s="32"/>
      <c r="D411" s="32"/>
      <c r="E411" s="32"/>
      <c r="F411" s="32"/>
      <c r="G411" s="32"/>
      <c r="H411" s="32"/>
      <c r="I411" s="32"/>
      <c r="J411" s="32"/>
      <c r="K411" s="32"/>
      <c r="L411" s="151"/>
      <c r="M411" s="32"/>
    </row>
    <row r="412" spans="1:13" ht="22.5" x14ac:dyDescent="0.25">
      <c r="A412" s="42" t="s">
        <v>263</v>
      </c>
      <c r="B412" s="42" t="s">
        <v>21</v>
      </c>
      <c r="C412" s="42" t="s">
        <v>37</v>
      </c>
      <c r="D412" s="33" t="s">
        <v>264</v>
      </c>
      <c r="E412" s="30"/>
      <c r="F412" s="30"/>
      <c r="G412" s="30"/>
      <c r="H412" s="30"/>
      <c r="I412" s="30"/>
      <c r="J412" s="30"/>
      <c r="K412" s="87"/>
      <c r="L412" s="148"/>
      <c r="M412" s="87"/>
    </row>
    <row r="413" spans="1:13" ht="117" customHeight="1" x14ac:dyDescent="0.25">
      <c r="A413" s="30"/>
      <c r="B413" s="30"/>
      <c r="C413" s="30"/>
      <c r="D413" s="34" t="s">
        <v>265</v>
      </c>
      <c r="E413" s="30"/>
      <c r="F413" s="30"/>
      <c r="G413" s="30"/>
      <c r="H413" s="30"/>
      <c r="I413" s="30"/>
      <c r="J413" s="30"/>
      <c r="K413" s="30"/>
      <c r="L413" s="150"/>
      <c r="M413" s="30"/>
    </row>
    <row r="414" spans="1:13" ht="22.5" x14ac:dyDescent="0.25">
      <c r="A414" s="30"/>
      <c r="B414" s="30"/>
      <c r="C414" s="30"/>
      <c r="D414" s="30"/>
      <c r="E414" s="42" t="s">
        <v>266</v>
      </c>
      <c r="F414" s="34">
        <v>1</v>
      </c>
      <c r="G414" s="92">
        <v>3.75</v>
      </c>
      <c r="H414" s="92">
        <v>0</v>
      </c>
      <c r="I414" s="92">
        <v>0</v>
      </c>
      <c r="J414" s="102">
        <f>F414*(G414+ (G414= 0))*(H414+ (H414= 0))*(I414+ (I414= 0))</f>
        <v>3.75</v>
      </c>
      <c r="K414" s="30"/>
      <c r="L414" s="150"/>
      <c r="M414" s="30"/>
    </row>
    <row r="415" spans="1:13" x14ac:dyDescent="0.25">
      <c r="A415" s="30"/>
      <c r="B415" s="30"/>
      <c r="C415" s="30"/>
      <c r="D415" s="30"/>
      <c r="E415" s="42" t="s">
        <v>18</v>
      </c>
      <c r="F415" s="34">
        <v>1</v>
      </c>
      <c r="G415" s="92">
        <v>2.87</v>
      </c>
      <c r="H415" s="92">
        <v>0</v>
      </c>
      <c r="I415" s="92">
        <v>0</v>
      </c>
      <c r="J415" s="102">
        <f>F415*(G415+ (G415= 0))*(H415+ (H415= 0))*(I415+ (I415= 0))</f>
        <v>2.87</v>
      </c>
      <c r="K415" s="30"/>
      <c r="L415" s="150"/>
      <c r="M415" s="30"/>
    </row>
    <row r="416" spans="1:13" x14ac:dyDescent="0.25">
      <c r="A416" s="30"/>
      <c r="B416" s="30"/>
      <c r="C416" s="30"/>
      <c r="D416" s="30"/>
      <c r="E416" s="42" t="s">
        <v>18</v>
      </c>
      <c r="F416" s="34">
        <v>9</v>
      </c>
      <c r="G416" s="92">
        <v>1</v>
      </c>
      <c r="H416" s="92">
        <v>0</v>
      </c>
      <c r="I416" s="92">
        <v>0</v>
      </c>
      <c r="J416" s="102">
        <f>F416*(G416+ (G416= 0))*(H416+ (H416= 0))*(I416+ (I416= 0))</f>
        <v>9</v>
      </c>
      <c r="K416" s="30"/>
      <c r="L416" s="150"/>
      <c r="M416" s="30"/>
    </row>
    <row r="417" spans="1:13" x14ac:dyDescent="0.25">
      <c r="A417" s="30"/>
      <c r="B417" s="30"/>
      <c r="C417" s="30"/>
      <c r="D417" s="30"/>
      <c r="E417" s="42" t="s">
        <v>267</v>
      </c>
      <c r="F417" s="34">
        <v>4</v>
      </c>
      <c r="G417" s="92">
        <v>1.5</v>
      </c>
      <c r="H417" s="92">
        <v>0</v>
      </c>
      <c r="I417" s="92">
        <v>0</v>
      </c>
      <c r="J417" s="85">
        <f>F417*(G417+ (G417= 0))*(H417+ (H417= 0))*(I417+ (I417= 0))</f>
        <v>6</v>
      </c>
      <c r="K417" s="30"/>
      <c r="L417" s="150"/>
      <c r="M417" s="30"/>
    </row>
    <row r="418" spans="1:13" x14ac:dyDescent="0.25">
      <c r="A418" s="30"/>
      <c r="B418" s="30"/>
      <c r="C418" s="30"/>
      <c r="D418" s="30"/>
      <c r="E418" s="30"/>
      <c r="F418" s="30"/>
      <c r="G418" s="30"/>
      <c r="H418" s="30"/>
      <c r="I418" s="30"/>
      <c r="J418" s="33" t="s">
        <v>268</v>
      </c>
      <c r="K418" s="90">
        <f>SUM(J414:J417)</f>
        <v>21.62</v>
      </c>
      <c r="L418" s="149"/>
      <c r="M418" s="90">
        <f>K418*L418</f>
        <v>0</v>
      </c>
    </row>
    <row r="419" spans="1:13" x14ac:dyDescent="0.25">
      <c r="A419" s="32"/>
      <c r="B419" s="32"/>
      <c r="C419" s="32"/>
      <c r="D419" s="32"/>
      <c r="E419" s="32"/>
      <c r="F419" s="32"/>
      <c r="G419" s="32"/>
      <c r="H419" s="32"/>
      <c r="I419" s="32"/>
      <c r="J419" s="32"/>
      <c r="K419" s="32"/>
      <c r="L419" s="151"/>
      <c r="M419" s="32"/>
    </row>
    <row r="420" spans="1:13" ht="22.5" x14ac:dyDescent="0.25">
      <c r="A420" s="116" t="s">
        <v>269</v>
      </c>
      <c r="B420" s="116" t="s">
        <v>21</v>
      </c>
      <c r="C420" s="117" t="s">
        <v>37</v>
      </c>
      <c r="D420" s="54" t="s">
        <v>270</v>
      </c>
      <c r="E420" s="30"/>
      <c r="F420" s="30"/>
      <c r="G420" s="30"/>
      <c r="H420" s="30"/>
      <c r="I420" s="30"/>
      <c r="J420" s="30"/>
      <c r="K420" s="87"/>
      <c r="L420" s="148"/>
      <c r="M420" s="87"/>
    </row>
    <row r="421" spans="1:13" ht="99.75" customHeight="1" x14ac:dyDescent="0.25">
      <c r="A421" s="30"/>
      <c r="B421" s="30"/>
      <c r="C421" s="30"/>
      <c r="D421" s="34" t="s">
        <v>271</v>
      </c>
      <c r="E421" s="30"/>
      <c r="F421" s="30"/>
      <c r="G421" s="30"/>
      <c r="H421" s="30"/>
      <c r="I421" s="30"/>
      <c r="J421" s="30"/>
      <c r="K421" s="30"/>
      <c r="L421" s="150"/>
      <c r="M421" s="30"/>
    </row>
    <row r="422" spans="1:13" x14ac:dyDescent="0.25">
      <c r="A422" s="30"/>
      <c r="B422" s="30"/>
      <c r="C422" s="30"/>
      <c r="D422" s="30"/>
      <c r="E422" s="42" t="s">
        <v>272</v>
      </c>
      <c r="F422" s="34">
        <v>1</v>
      </c>
      <c r="G422" s="92">
        <v>3.63</v>
      </c>
      <c r="H422" s="92">
        <v>0</v>
      </c>
      <c r="I422" s="92">
        <v>0</v>
      </c>
      <c r="J422" s="102">
        <f>F422*(G422+ (G422= 0))*(H422+ (H422= 0))*(I422+ (I422= 0))</f>
        <v>3.63</v>
      </c>
      <c r="K422" s="30"/>
      <c r="L422" s="150"/>
      <c r="M422" s="30"/>
    </row>
    <row r="423" spans="1:13" x14ac:dyDescent="0.25">
      <c r="A423" s="30"/>
      <c r="B423" s="30"/>
      <c r="C423" s="30"/>
      <c r="D423" s="30"/>
      <c r="E423" s="42" t="s">
        <v>18</v>
      </c>
      <c r="F423" s="34">
        <v>1</v>
      </c>
      <c r="G423" s="92">
        <v>1.91</v>
      </c>
      <c r="H423" s="92">
        <v>0</v>
      </c>
      <c r="I423" s="92">
        <v>0</v>
      </c>
      <c r="J423" s="85">
        <f>F423*(G423+ (G423= 0))*(H423+ (H423= 0))*(I423+ (I423= 0))</f>
        <v>1.91</v>
      </c>
      <c r="K423" s="30"/>
      <c r="L423" s="150"/>
      <c r="M423" s="30"/>
    </row>
    <row r="424" spans="1:13" x14ac:dyDescent="0.25">
      <c r="A424" s="30"/>
      <c r="B424" s="30"/>
      <c r="C424" s="30"/>
      <c r="D424" s="30"/>
      <c r="E424" s="30"/>
      <c r="F424" s="30"/>
      <c r="G424" s="30"/>
      <c r="H424" s="30"/>
      <c r="I424" s="30"/>
      <c r="J424" s="33" t="s">
        <v>273</v>
      </c>
      <c r="K424" s="90">
        <f>SUM(J422:J423)</f>
        <v>5.54</v>
      </c>
      <c r="L424" s="149"/>
      <c r="M424" s="90">
        <f>K424*L424</f>
        <v>0</v>
      </c>
    </row>
    <row r="425" spans="1:13" x14ac:dyDescent="0.25">
      <c r="A425" s="32"/>
      <c r="B425" s="32"/>
      <c r="C425" s="32"/>
      <c r="D425" s="32"/>
      <c r="E425" s="32"/>
      <c r="F425" s="32"/>
      <c r="G425" s="32"/>
      <c r="H425" s="32"/>
      <c r="I425" s="32"/>
      <c r="J425" s="32"/>
      <c r="K425" s="32"/>
      <c r="L425" s="151"/>
      <c r="M425" s="32"/>
    </row>
    <row r="426" spans="1:13" ht="22.5" x14ac:dyDescent="0.25">
      <c r="A426" s="42" t="s">
        <v>274</v>
      </c>
      <c r="B426" s="42" t="s">
        <v>21</v>
      </c>
      <c r="C426" s="42" t="s">
        <v>37</v>
      </c>
      <c r="D426" s="33" t="s">
        <v>275</v>
      </c>
      <c r="E426" s="30"/>
      <c r="F426" s="30"/>
      <c r="G426" s="30"/>
      <c r="H426" s="30"/>
      <c r="I426" s="30"/>
      <c r="J426" s="30"/>
      <c r="K426" s="87"/>
      <c r="L426" s="148"/>
      <c r="M426" s="87"/>
    </row>
    <row r="427" spans="1:13" ht="101.25" customHeight="1" x14ac:dyDescent="0.25">
      <c r="A427" s="30"/>
      <c r="B427" s="30"/>
      <c r="C427" s="30"/>
      <c r="D427" s="34" t="s">
        <v>276</v>
      </c>
      <c r="E427" s="30"/>
      <c r="F427" s="30"/>
      <c r="G427" s="30"/>
      <c r="H427" s="30"/>
      <c r="I427" s="30"/>
      <c r="J427" s="30"/>
      <c r="K427" s="30"/>
      <c r="L427" s="150"/>
      <c r="M427" s="30"/>
    </row>
    <row r="428" spans="1:13" x14ac:dyDescent="0.25">
      <c r="A428" s="30"/>
      <c r="B428" s="30"/>
      <c r="C428" s="30"/>
      <c r="D428" s="30"/>
      <c r="E428" s="42" t="s">
        <v>18</v>
      </c>
      <c r="F428" s="34">
        <v>1</v>
      </c>
      <c r="G428" s="92">
        <v>7.9</v>
      </c>
      <c r="H428" s="92">
        <v>0</v>
      </c>
      <c r="I428" s="92">
        <v>0</v>
      </c>
      <c r="J428" s="102">
        <f>F428*(G428+ (G428= 0))*(H428+ (H428= 0))*(I428+ (I428= 0))</f>
        <v>7.9</v>
      </c>
      <c r="K428" s="30"/>
      <c r="L428" s="150"/>
      <c r="M428" s="30"/>
    </row>
    <row r="429" spans="1:13" x14ac:dyDescent="0.25">
      <c r="A429" s="30"/>
      <c r="B429" s="30"/>
      <c r="C429" s="30"/>
      <c r="D429" s="30"/>
      <c r="E429" s="42" t="s">
        <v>18</v>
      </c>
      <c r="F429" s="34">
        <v>1</v>
      </c>
      <c r="G429" s="92">
        <v>5.53</v>
      </c>
      <c r="H429" s="92">
        <v>0</v>
      </c>
      <c r="I429" s="92">
        <v>0</v>
      </c>
      <c r="J429" s="102">
        <f>F429*(G429+ (G429= 0))*(H429+ (H429= 0))*(I429+ (I429= 0))</f>
        <v>5.53</v>
      </c>
      <c r="K429" s="30"/>
      <c r="L429" s="150"/>
      <c r="M429" s="30"/>
    </row>
    <row r="430" spans="1:13" x14ac:dyDescent="0.25">
      <c r="A430" s="30"/>
      <c r="B430" s="30"/>
      <c r="C430" s="30"/>
      <c r="D430" s="30"/>
      <c r="E430" s="42" t="s">
        <v>18</v>
      </c>
      <c r="F430" s="34">
        <v>5</v>
      </c>
      <c r="G430" s="92">
        <v>1</v>
      </c>
      <c r="H430" s="92">
        <v>0</v>
      </c>
      <c r="I430" s="92">
        <v>0</v>
      </c>
      <c r="J430" s="85">
        <f>F430*(G430+ (G430= 0))*(H430+ (H430= 0))*(I430+ (I430= 0))</f>
        <v>5</v>
      </c>
      <c r="K430" s="30"/>
      <c r="L430" s="150"/>
      <c r="M430" s="30"/>
    </row>
    <row r="431" spans="1:13" x14ac:dyDescent="0.25">
      <c r="A431" s="30"/>
      <c r="B431" s="30"/>
      <c r="C431" s="30"/>
      <c r="D431" s="30"/>
      <c r="E431" s="30"/>
      <c r="F431" s="30"/>
      <c r="G431" s="30"/>
      <c r="H431" s="30"/>
      <c r="I431" s="30"/>
      <c r="J431" s="33" t="s">
        <v>277</v>
      </c>
      <c r="K431" s="90">
        <f>SUM(J428:J430)</f>
        <v>18.43</v>
      </c>
      <c r="L431" s="149"/>
      <c r="M431" s="90">
        <f>K431*L431</f>
        <v>0</v>
      </c>
    </row>
    <row r="432" spans="1:13" x14ac:dyDescent="0.25">
      <c r="A432" s="32"/>
      <c r="B432" s="32"/>
      <c r="C432" s="32"/>
      <c r="D432" s="32"/>
      <c r="E432" s="32"/>
      <c r="F432" s="32"/>
      <c r="G432" s="32"/>
      <c r="H432" s="32"/>
      <c r="I432" s="32"/>
      <c r="J432" s="32"/>
      <c r="K432" s="32"/>
      <c r="L432" s="151"/>
      <c r="M432" s="32"/>
    </row>
    <row r="433" spans="1:13" ht="22.5" x14ac:dyDescent="0.25">
      <c r="A433" s="42" t="s">
        <v>278</v>
      </c>
      <c r="B433" s="42" t="s">
        <v>21</v>
      </c>
      <c r="C433" s="42" t="s">
        <v>37</v>
      </c>
      <c r="D433" s="33" t="s">
        <v>279</v>
      </c>
      <c r="E433" s="30"/>
      <c r="F433" s="30"/>
      <c r="G433" s="30"/>
      <c r="H433" s="30"/>
      <c r="I433" s="30"/>
      <c r="J433" s="30"/>
      <c r="K433" s="87"/>
      <c r="L433" s="148"/>
      <c r="M433" s="87"/>
    </row>
    <row r="434" spans="1:13" ht="106.5" customHeight="1" x14ac:dyDescent="0.25">
      <c r="A434" s="30"/>
      <c r="B434" s="30"/>
      <c r="C434" s="30"/>
      <c r="D434" s="34" t="s">
        <v>280</v>
      </c>
      <c r="E434" s="30"/>
      <c r="F434" s="30"/>
      <c r="G434" s="30"/>
      <c r="H434" s="30"/>
      <c r="I434" s="30"/>
      <c r="J434" s="30"/>
      <c r="K434" s="30"/>
      <c r="L434" s="150"/>
      <c r="M434" s="30"/>
    </row>
    <row r="435" spans="1:13" x14ac:dyDescent="0.25">
      <c r="A435" s="30"/>
      <c r="B435" s="30"/>
      <c r="C435" s="30"/>
      <c r="D435" s="30"/>
      <c r="E435" s="42" t="s">
        <v>18</v>
      </c>
      <c r="F435" s="34">
        <v>1</v>
      </c>
      <c r="G435" s="92">
        <v>10</v>
      </c>
      <c r="H435" s="92">
        <v>0</v>
      </c>
      <c r="I435" s="92">
        <v>0</v>
      </c>
      <c r="J435" s="85">
        <f>F435*(G435+ (G435= 0))*(H435+ (H435= 0))*(I435+ (I435= 0))</f>
        <v>10</v>
      </c>
      <c r="K435" s="30"/>
      <c r="L435" s="150"/>
      <c r="M435" s="30"/>
    </row>
    <row r="436" spans="1:13" x14ac:dyDescent="0.25">
      <c r="A436" s="30"/>
      <c r="B436" s="30"/>
      <c r="C436" s="30"/>
      <c r="D436" s="30"/>
      <c r="E436" s="30"/>
      <c r="F436" s="30"/>
      <c r="G436" s="30"/>
      <c r="H436" s="30"/>
      <c r="I436" s="30"/>
      <c r="J436" s="33" t="s">
        <v>281</v>
      </c>
      <c r="K436" s="90">
        <f>SUM(J435:J435)</f>
        <v>10</v>
      </c>
      <c r="L436" s="149"/>
      <c r="M436" s="90">
        <f>K436*L436</f>
        <v>0</v>
      </c>
    </row>
    <row r="437" spans="1:13" x14ac:dyDescent="0.25">
      <c r="A437" s="32"/>
      <c r="B437" s="32"/>
      <c r="C437" s="32"/>
      <c r="D437" s="32"/>
      <c r="E437" s="32"/>
      <c r="F437" s="32"/>
      <c r="G437" s="32"/>
      <c r="H437" s="32"/>
      <c r="I437" s="32"/>
      <c r="J437" s="32"/>
      <c r="K437" s="32"/>
      <c r="L437" s="151"/>
      <c r="M437" s="32"/>
    </row>
    <row r="438" spans="1:13" ht="22.5" x14ac:dyDescent="0.25">
      <c r="A438" s="42" t="s">
        <v>282</v>
      </c>
      <c r="B438" s="42" t="s">
        <v>21</v>
      </c>
      <c r="C438" s="42" t="s">
        <v>37</v>
      </c>
      <c r="D438" s="33" t="s">
        <v>283</v>
      </c>
      <c r="E438" s="30"/>
      <c r="F438" s="30"/>
      <c r="G438" s="30"/>
      <c r="H438" s="30"/>
      <c r="I438" s="30"/>
      <c r="J438" s="30"/>
      <c r="K438" s="87"/>
      <c r="L438" s="148"/>
      <c r="M438" s="87"/>
    </row>
    <row r="439" spans="1:13" ht="123.75" x14ac:dyDescent="0.25">
      <c r="A439" s="30"/>
      <c r="B439" s="30"/>
      <c r="C439" s="30"/>
      <c r="D439" s="34" t="s">
        <v>284</v>
      </c>
      <c r="E439" s="30"/>
      <c r="F439" s="30"/>
      <c r="G439" s="30"/>
      <c r="H439" s="30"/>
      <c r="I439" s="30"/>
      <c r="J439" s="30"/>
      <c r="K439" s="30"/>
      <c r="L439" s="150"/>
      <c r="M439" s="30"/>
    </row>
    <row r="440" spans="1:13" x14ac:dyDescent="0.25">
      <c r="A440" s="30"/>
      <c r="B440" s="30"/>
      <c r="C440" s="30"/>
      <c r="D440" s="30"/>
      <c r="E440" s="42" t="s">
        <v>18</v>
      </c>
      <c r="F440" s="34">
        <v>1</v>
      </c>
      <c r="G440" s="92">
        <v>5.5</v>
      </c>
      <c r="H440" s="92">
        <v>0</v>
      </c>
      <c r="I440" s="92">
        <v>0</v>
      </c>
      <c r="J440" s="85">
        <f>F440*(G440+ (G440= 0))*(H440+ (H440= 0))*(I440+ (I440= 0))</f>
        <v>5.5</v>
      </c>
      <c r="K440" s="30"/>
      <c r="L440" s="150"/>
      <c r="M440" s="30"/>
    </row>
    <row r="441" spans="1:13" x14ac:dyDescent="0.25">
      <c r="A441" s="30"/>
      <c r="B441" s="30"/>
      <c r="C441" s="30"/>
      <c r="D441" s="30"/>
      <c r="E441" s="30"/>
      <c r="F441" s="30"/>
      <c r="G441" s="30"/>
      <c r="H441" s="30"/>
      <c r="I441" s="30"/>
      <c r="J441" s="33" t="s">
        <v>285</v>
      </c>
      <c r="K441" s="90">
        <f>SUM(J440:J440)</f>
        <v>5.5</v>
      </c>
      <c r="L441" s="149"/>
      <c r="M441" s="90">
        <f>K441*L441</f>
        <v>0</v>
      </c>
    </row>
    <row r="442" spans="1:13" x14ac:dyDescent="0.25">
      <c r="A442" s="32"/>
      <c r="B442" s="32"/>
      <c r="C442" s="32"/>
      <c r="D442" s="32"/>
      <c r="E442" s="32"/>
      <c r="F442" s="32"/>
      <c r="G442" s="32"/>
      <c r="H442" s="32"/>
      <c r="I442" s="32"/>
      <c r="J442" s="32"/>
      <c r="K442" s="32"/>
      <c r="L442" s="151"/>
      <c r="M442" s="32"/>
    </row>
    <row r="443" spans="1:13" ht="22.5" x14ac:dyDescent="0.25">
      <c r="A443" s="42" t="s">
        <v>286</v>
      </c>
      <c r="B443" s="42" t="s">
        <v>21</v>
      </c>
      <c r="C443" s="42" t="s">
        <v>37</v>
      </c>
      <c r="D443" s="33" t="s">
        <v>287</v>
      </c>
      <c r="E443" s="30"/>
      <c r="F443" s="30"/>
      <c r="G443" s="30"/>
      <c r="H443" s="30"/>
      <c r="I443" s="30"/>
      <c r="J443" s="30"/>
      <c r="K443" s="99"/>
      <c r="L443" s="156"/>
      <c r="M443" s="99"/>
    </row>
    <row r="444" spans="1:13" ht="123.75" x14ac:dyDescent="0.25">
      <c r="A444" s="30"/>
      <c r="B444" s="30"/>
      <c r="C444" s="30"/>
      <c r="D444" s="34" t="s">
        <v>288</v>
      </c>
      <c r="E444" s="30"/>
      <c r="F444" s="30"/>
      <c r="G444" s="30"/>
      <c r="H444" s="30"/>
      <c r="I444" s="30"/>
      <c r="J444" s="30"/>
      <c r="K444" s="30"/>
      <c r="L444" s="150"/>
      <c r="M444" s="30"/>
    </row>
    <row r="445" spans="1:13" x14ac:dyDescent="0.25">
      <c r="A445" s="30"/>
      <c r="B445" s="30"/>
      <c r="C445" s="30"/>
      <c r="D445" s="30"/>
      <c r="E445" s="42" t="s">
        <v>18</v>
      </c>
      <c r="F445" s="34">
        <v>1</v>
      </c>
      <c r="G445" s="92">
        <v>5.5</v>
      </c>
      <c r="H445" s="92">
        <v>0</v>
      </c>
      <c r="I445" s="92">
        <v>0</v>
      </c>
      <c r="J445" s="85">
        <f>F445*(G445+ (G445= 0))*(H445+ (H445= 0))*(I445+ (I445= 0))</f>
        <v>5.5</v>
      </c>
      <c r="K445" s="30"/>
      <c r="L445" s="150"/>
      <c r="M445" s="30"/>
    </row>
    <row r="446" spans="1:13" x14ac:dyDescent="0.25">
      <c r="A446" s="30"/>
      <c r="B446" s="30"/>
      <c r="C446" s="30"/>
      <c r="D446" s="30"/>
      <c r="E446" s="30"/>
      <c r="F446" s="30"/>
      <c r="G446" s="30"/>
      <c r="H446" s="30"/>
      <c r="I446" s="30"/>
      <c r="J446" s="33" t="s">
        <v>289</v>
      </c>
      <c r="K446" s="90">
        <f>SUM(J445:J445)</f>
        <v>5.5</v>
      </c>
      <c r="L446" s="149"/>
      <c r="M446" s="90">
        <f>K446*L446</f>
        <v>0</v>
      </c>
    </row>
    <row r="447" spans="1:13" x14ac:dyDescent="0.25">
      <c r="A447" s="32"/>
      <c r="B447" s="32"/>
      <c r="C447" s="32"/>
      <c r="D447" s="32"/>
      <c r="E447" s="32"/>
      <c r="F447" s="32"/>
      <c r="G447" s="32"/>
      <c r="H447" s="32"/>
      <c r="I447" s="32"/>
      <c r="J447" s="32"/>
      <c r="K447" s="32"/>
      <c r="L447" s="151"/>
      <c r="M447" s="32"/>
    </row>
    <row r="448" spans="1:13" ht="22.5" x14ac:dyDescent="0.25">
      <c r="A448" s="42" t="s">
        <v>491</v>
      </c>
      <c r="B448" s="42" t="s">
        <v>21</v>
      </c>
      <c r="C448" s="42" t="s">
        <v>101</v>
      </c>
      <c r="D448" s="33" t="s">
        <v>241</v>
      </c>
      <c r="E448" s="30"/>
      <c r="F448" s="30"/>
      <c r="G448" s="30"/>
      <c r="H448" s="30"/>
      <c r="I448" s="30"/>
      <c r="J448" s="30"/>
      <c r="K448" s="87"/>
      <c r="L448" s="148"/>
      <c r="M448" s="87"/>
    </row>
    <row r="449" spans="1:13" ht="33.75" x14ac:dyDescent="0.25">
      <c r="A449" s="30"/>
      <c r="B449" s="30"/>
      <c r="C449" s="30"/>
      <c r="D449" s="34" t="s">
        <v>290</v>
      </c>
      <c r="E449" s="30"/>
      <c r="F449" s="30"/>
      <c r="G449" s="30"/>
      <c r="H449" s="30"/>
      <c r="I449" s="30"/>
      <c r="J449" s="30"/>
      <c r="K449" s="30"/>
      <c r="L449" s="150"/>
      <c r="M449" s="30"/>
    </row>
    <row r="450" spans="1:13" x14ac:dyDescent="0.25">
      <c r="A450" s="30"/>
      <c r="B450" s="30"/>
      <c r="C450" s="30"/>
      <c r="D450" s="30"/>
      <c r="E450" s="42" t="s">
        <v>18</v>
      </c>
      <c r="F450" s="34">
        <v>1</v>
      </c>
      <c r="G450" s="92">
        <v>0</v>
      </c>
      <c r="H450" s="92">
        <v>0</v>
      </c>
      <c r="I450" s="92">
        <v>0</v>
      </c>
      <c r="J450" s="85">
        <f>F450*(G450+ (G450= 0))*(H450+ (H450= 0))*(I450+ (I450= 0))</f>
        <v>1</v>
      </c>
      <c r="K450" s="30"/>
      <c r="L450" s="150"/>
      <c r="M450" s="30"/>
    </row>
    <row r="451" spans="1:13" x14ac:dyDescent="0.25">
      <c r="A451" s="30"/>
      <c r="B451" s="30"/>
      <c r="C451" s="30"/>
      <c r="D451" s="30"/>
      <c r="E451" s="30"/>
      <c r="F451" s="30"/>
      <c r="G451" s="30"/>
      <c r="H451" s="30"/>
      <c r="I451" s="30"/>
      <c r="J451" s="33" t="s">
        <v>490</v>
      </c>
      <c r="K451" s="90">
        <f>SUM(J450:J450)</f>
        <v>1</v>
      </c>
      <c r="L451" s="149"/>
      <c r="M451" s="90">
        <f>K451*L451</f>
        <v>0</v>
      </c>
    </row>
    <row r="452" spans="1:13" x14ac:dyDescent="0.25">
      <c r="A452" s="32"/>
      <c r="B452" s="32"/>
      <c r="C452" s="32"/>
      <c r="D452" s="32"/>
      <c r="E452" s="32"/>
      <c r="F452" s="32"/>
      <c r="G452" s="32"/>
      <c r="H452" s="32"/>
      <c r="I452" s="32"/>
      <c r="J452" s="32"/>
      <c r="K452" s="32"/>
      <c r="L452" s="151"/>
      <c r="M452" s="32"/>
    </row>
    <row r="453" spans="1:13" x14ac:dyDescent="0.25">
      <c r="A453" s="30"/>
      <c r="B453" s="30"/>
      <c r="C453" s="30"/>
      <c r="D453" s="30"/>
      <c r="E453" s="30"/>
      <c r="F453" s="30"/>
      <c r="G453" s="30"/>
      <c r="H453" s="30"/>
      <c r="I453" s="30"/>
      <c r="J453" s="33" t="s">
        <v>291</v>
      </c>
      <c r="K453" s="106">
        <v>1</v>
      </c>
      <c r="L453" s="157">
        <f>M398+M404+M410+M418+M424+M431+M436+M441+M446+M451</f>
        <v>0</v>
      </c>
      <c r="M453" s="101">
        <f>ROUND(L453*K453,2)</f>
        <v>0</v>
      </c>
    </row>
    <row r="454" spans="1:13" x14ac:dyDescent="0.25">
      <c r="A454" s="32"/>
      <c r="B454" s="32"/>
      <c r="C454" s="32"/>
      <c r="D454" s="32"/>
      <c r="E454" s="32"/>
      <c r="F454" s="32"/>
      <c r="G454" s="32"/>
      <c r="H454" s="32"/>
      <c r="I454" s="32"/>
      <c r="J454" s="32"/>
      <c r="K454" s="32"/>
      <c r="L454" s="151"/>
      <c r="M454" s="32"/>
    </row>
    <row r="455" spans="1:13" ht="22.5" x14ac:dyDescent="0.25">
      <c r="A455" s="14" t="s">
        <v>292</v>
      </c>
      <c r="B455" s="14" t="s">
        <v>17</v>
      </c>
      <c r="C455" s="14" t="s">
        <v>18</v>
      </c>
      <c r="D455" s="14" t="s">
        <v>293</v>
      </c>
      <c r="E455" s="41"/>
      <c r="F455" s="41"/>
      <c r="G455" s="41"/>
      <c r="H455" s="41"/>
      <c r="I455" s="41"/>
      <c r="J455" s="41"/>
      <c r="K455" s="41"/>
      <c r="L455" s="146"/>
      <c r="M455" s="41"/>
    </row>
    <row r="456" spans="1:13" ht="22.5" x14ac:dyDescent="0.25">
      <c r="A456" s="42" t="s">
        <v>294</v>
      </c>
      <c r="B456" s="42" t="s">
        <v>21</v>
      </c>
      <c r="C456" s="42" t="s">
        <v>101</v>
      </c>
      <c r="D456" s="33" t="s">
        <v>495</v>
      </c>
      <c r="E456" s="30"/>
      <c r="F456" s="30"/>
      <c r="G456" s="30"/>
      <c r="H456" s="30"/>
      <c r="I456" s="30"/>
      <c r="J456" s="30"/>
      <c r="K456" s="87"/>
      <c r="L456" s="148"/>
      <c r="M456" s="87"/>
    </row>
    <row r="457" spans="1:13" ht="155.25" customHeight="1" x14ac:dyDescent="0.25">
      <c r="A457" s="30"/>
      <c r="B457" s="30"/>
      <c r="C457" s="30"/>
      <c r="D457" s="142" t="s">
        <v>535</v>
      </c>
      <c r="E457" s="30"/>
      <c r="F457" s="30"/>
      <c r="G457" s="30"/>
      <c r="H457" s="30"/>
      <c r="I457" s="30"/>
      <c r="J457" s="30"/>
      <c r="K457" s="30"/>
      <c r="L457" s="150"/>
      <c r="M457" s="30"/>
    </row>
    <row r="458" spans="1:13" x14ac:dyDescent="0.25">
      <c r="A458" s="30"/>
      <c r="B458" s="30"/>
      <c r="C458" s="30"/>
      <c r="D458" s="30"/>
      <c r="E458" s="42" t="s">
        <v>112</v>
      </c>
      <c r="F458" s="34">
        <v>5</v>
      </c>
      <c r="G458" s="92">
        <v>0</v>
      </c>
      <c r="H458" s="92">
        <v>0</v>
      </c>
      <c r="I458" s="92">
        <v>0</v>
      </c>
      <c r="J458" s="102">
        <f>F458*(G458+ (G458= 0))*(H458+ (H458= 0))*(I458+ (I458= 0))</f>
        <v>5</v>
      </c>
      <c r="K458" s="30"/>
      <c r="L458" s="150"/>
      <c r="M458" s="30"/>
    </row>
    <row r="459" spans="1:13" x14ac:dyDescent="0.25">
      <c r="A459" s="30"/>
      <c r="B459" s="30"/>
      <c r="C459" s="30"/>
      <c r="D459" s="30"/>
      <c r="E459" s="42" t="s">
        <v>117</v>
      </c>
      <c r="F459" s="34">
        <v>4</v>
      </c>
      <c r="G459" s="92">
        <v>0</v>
      </c>
      <c r="H459" s="92">
        <v>0</v>
      </c>
      <c r="I459" s="92">
        <v>0</v>
      </c>
      <c r="J459" s="85">
        <f>F459*(G459+ (G459= 0))*(H459+ (H459= 0))*(I459+ (I459= 0))</f>
        <v>4</v>
      </c>
      <c r="K459" s="30"/>
      <c r="L459" s="150"/>
      <c r="M459" s="30"/>
    </row>
    <row r="460" spans="1:13" x14ac:dyDescent="0.25">
      <c r="A460" s="30"/>
      <c r="B460" s="30"/>
      <c r="C460" s="30"/>
      <c r="D460" s="30"/>
      <c r="E460" s="30"/>
      <c r="F460" s="30"/>
      <c r="G460" s="30"/>
      <c r="H460" s="30"/>
      <c r="I460" s="30"/>
      <c r="J460" s="33" t="s">
        <v>295</v>
      </c>
      <c r="K460" s="90">
        <f>SUM(J458:J459)</f>
        <v>9</v>
      </c>
      <c r="L460" s="153"/>
      <c r="M460" s="90">
        <f>K460*L460</f>
        <v>0</v>
      </c>
    </row>
    <row r="461" spans="1:13" x14ac:dyDescent="0.25">
      <c r="A461" s="32"/>
      <c r="B461" s="32"/>
      <c r="C461" s="32"/>
      <c r="D461" s="32"/>
      <c r="E461" s="32"/>
      <c r="F461" s="32"/>
      <c r="G461" s="32"/>
      <c r="H461" s="32"/>
      <c r="I461" s="32"/>
      <c r="J461" s="32"/>
      <c r="K461" s="32"/>
      <c r="L461" s="151"/>
      <c r="M461" s="32"/>
    </row>
    <row r="462" spans="1:13" x14ac:dyDescent="0.25">
      <c r="A462" s="33" t="s">
        <v>296</v>
      </c>
      <c r="B462" s="33" t="s">
        <v>21</v>
      </c>
      <c r="C462" s="33" t="s">
        <v>101</v>
      </c>
      <c r="D462" s="33" t="s">
        <v>494</v>
      </c>
      <c r="E462" s="30"/>
      <c r="F462" s="30"/>
      <c r="G462" s="30"/>
      <c r="H462" s="30"/>
      <c r="I462" s="30"/>
      <c r="J462" s="30"/>
      <c r="K462" s="87"/>
      <c r="L462" s="148"/>
      <c r="M462" s="87"/>
    </row>
    <row r="463" spans="1:13" ht="236.25" x14ac:dyDescent="0.25">
      <c r="A463" s="30"/>
      <c r="B463" s="30"/>
      <c r="C463" s="30"/>
      <c r="D463" s="142" t="s">
        <v>534</v>
      </c>
      <c r="E463" s="30"/>
      <c r="F463" s="30"/>
      <c r="G463" s="30"/>
      <c r="H463" s="30"/>
      <c r="I463" s="30"/>
      <c r="J463" s="30"/>
      <c r="K463" s="30"/>
      <c r="L463" s="150"/>
      <c r="M463" s="30"/>
    </row>
    <row r="464" spans="1:13" x14ac:dyDescent="0.25">
      <c r="A464" s="30"/>
      <c r="B464" s="30"/>
      <c r="C464" s="30"/>
      <c r="D464" s="30"/>
      <c r="E464" s="42" t="s">
        <v>297</v>
      </c>
      <c r="F464" s="34">
        <v>1</v>
      </c>
      <c r="G464" s="92">
        <v>0</v>
      </c>
      <c r="H464" s="92">
        <v>0</v>
      </c>
      <c r="I464" s="92">
        <v>0</v>
      </c>
      <c r="J464" s="85">
        <f>F464*(G464+ (G464= 0))*(H464+ (H464= 0))*(I464+ (I464= 0))</f>
        <v>1</v>
      </c>
      <c r="K464" s="30"/>
      <c r="L464" s="150"/>
      <c r="M464" s="30"/>
    </row>
    <row r="465" spans="1:13" x14ac:dyDescent="0.25">
      <c r="A465" s="30"/>
      <c r="B465" s="30"/>
      <c r="C465" s="30"/>
      <c r="D465" s="30"/>
      <c r="E465" s="30"/>
      <c r="F465" s="30"/>
      <c r="G465" s="30"/>
      <c r="H465" s="30"/>
      <c r="I465" s="30"/>
      <c r="J465" s="33" t="s">
        <v>298</v>
      </c>
      <c r="K465" s="90">
        <f>SUM(J464:J464)</f>
        <v>1</v>
      </c>
      <c r="L465" s="153"/>
      <c r="M465" s="118">
        <f>K465*L465</f>
        <v>0</v>
      </c>
    </row>
    <row r="466" spans="1:13" x14ac:dyDescent="0.25">
      <c r="A466" s="32"/>
      <c r="B466" s="32"/>
      <c r="C466" s="32"/>
      <c r="D466" s="32"/>
      <c r="E466" s="32"/>
      <c r="F466" s="32"/>
      <c r="G466" s="32"/>
      <c r="H466" s="32"/>
      <c r="I466" s="32"/>
      <c r="J466" s="119"/>
      <c r="K466" s="119"/>
      <c r="L466" s="161"/>
      <c r="M466" s="32"/>
    </row>
    <row r="467" spans="1:13" ht="22.5" x14ac:dyDescent="0.25">
      <c r="A467" s="42" t="s">
        <v>299</v>
      </c>
      <c r="B467" s="42" t="s">
        <v>21</v>
      </c>
      <c r="C467" s="42" t="s">
        <v>101</v>
      </c>
      <c r="D467" s="33" t="s">
        <v>510</v>
      </c>
      <c r="E467" s="30"/>
      <c r="F467" s="30"/>
      <c r="G467" s="30"/>
      <c r="H467" s="30"/>
      <c r="I467" s="30"/>
      <c r="J467" s="30"/>
      <c r="K467" s="87"/>
      <c r="L467" s="148"/>
      <c r="M467" s="87"/>
    </row>
    <row r="468" spans="1:13" ht="153.75" customHeight="1" x14ac:dyDescent="0.25">
      <c r="A468" s="30"/>
      <c r="B468" s="30"/>
      <c r="C468" s="30"/>
      <c r="D468" s="142" t="s">
        <v>533</v>
      </c>
      <c r="E468" s="30"/>
      <c r="F468" s="30"/>
      <c r="G468" s="30"/>
      <c r="H468" s="30"/>
      <c r="I468" s="30"/>
      <c r="J468" s="30"/>
      <c r="K468" s="30"/>
      <c r="L468" s="150"/>
      <c r="M468" s="30"/>
    </row>
    <row r="469" spans="1:13" x14ac:dyDescent="0.25">
      <c r="A469" s="30"/>
      <c r="B469" s="30"/>
      <c r="C469" s="30"/>
      <c r="D469" s="30"/>
      <c r="E469" s="42" t="s">
        <v>117</v>
      </c>
      <c r="F469" s="34">
        <v>4</v>
      </c>
      <c r="G469" s="92">
        <v>0</v>
      </c>
      <c r="H469" s="92">
        <v>0</v>
      </c>
      <c r="I469" s="92">
        <v>0</v>
      </c>
      <c r="J469" s="85">
        <f>F469*(G469+ (G469= 0))*(H469+ (H469= 0))*(I469+ (I469= 0))</f>
        <v>4</v>
      </c>
      <c r="K469" s="30"/>
      <c r="L469" s="150"/>
      <c r="M469" s="30"/>
    </row>
    <row r="470" spans="1:13" x14ac:dyDescent="0.25">
      <c r="A470" s="30"/>
      <c r="B470" s="30"/>
      <c r="C470" s="30"/>
      <c r="D470" s="30"/>
      <c r="E470" s="30"/>
      <c r="F470" s="30"/>
      <c r="G470" s="30"/>
      <c r="H470" s="30"/>
      <c r="I470" s="30"/>
      <c r="J470" s="33" t="s">
        <v>300</v>
      </c>
      <c r="K470" s="90">
        <f>SUM(J469:J469)</f>
        <v>4</v>
      </c>
      <c r="L470" s="153"/>
      <c r="M470" s="118">
        <f>K470*L470</f>
        <v>0</v>
      </c>
    </row>
    <row r="471" spans="1:13" x14ac:dyDescent="0.25">
      <c r="A471" s="32"/>
      <c r="B471" s="32"/>
      <c r="C471" s="32"/>
      <c r="D471" s="32"/>
      <c r="E471" s="32"/>
      <c r="F471" s="32"/>
      <c r="G471" s="32"/>
      <c r="H471" s="32"/>
      <c r="I471" s="32"/>
      <c r="J471" s="32"/>
      <c r="K471" s="32"/>
      <c r="L471" s="151"/>
      <c r="M471" s="32"/>
    </row>
    <row r="472" spans="1:13" ht="22.5" x14ac:dyDescent="0.25">
      <c r="A472" s="42" t="s">
        <v>301</v>
      </c>
      <c r="B472" s="42" t="s">
        <v>21</v>
      </c>
      <c r="C472" s="42" t="s">
        <v>101</v>
      </c>
      <c r="D472" s="19" t="s">
        <v>496</v>
      </c>
      <c r="E472" s="30"/>
      <c r="F472" s="30"/>
      <c r="G472" s="30"/>
      <c r="H472" s="30"/>
      <c r="I472" s="30"/>
      <c r="J472" s="30"/>
      <c r="K472" s="87"/>
      <c r="L472" s="148"/>
      <c r="M472" s="87"/>
    </row>
    <row r="473" spans="1:13" ht="234.75" customHeight="1" x14ac:dyDescent="0.25">
      <c r="A473" s="30"/>
      <c r="B473" s="30"/>
      <c r="C473" s="30"/>
      <c r="D473" s="142" t="s">
        <v>532</v>
      </c>
      <c r="E473" s="30"/>
      <c r="F473" s="30"/>
      <c r="G473" s="30"/>
      <c r="H473" s="30"/>
      <c r="I473" s="30"/>
      <c r="J473" s="30"/>
      <c r="K473" s="30"/>
      <c r="L473" s="150"/>
      <c r="M473" s="30"/>
    </row>
    <row r="474" spans="1:13" x14ac:dyDescent="0.25">
      <c r="A474" s="30"/>
      <c r="B474" s="30"/>
      <c r="C474" s="30"/>
      <c r="D474" s="30"/>
      <c r="E474" s="42" t="s">
        <v>112</v>
      </c>
      <c r="F474" s="34">
        <v>4</v>
      </c>
      <c r="G474" s="92">
        <v>0</v>
      </c>
      <c r="H474" s="92">
        <v>0</v>
      </c>
      <c r="I474" s="92">
        <v>0</v>
      </c>
      <c r="J474" s="102">
        <f>F474*(G474+ (G474= 0))*(H474+ (H474= 0))*(I474+ (I474= 0))</f>
        <v>4</v>
      </c>
      <c r="K474" s="30"/>
      <c r="L474" s="150"/>
      <c r="M474" s="30"/>
    </row>
    <row r="475" spans="1:13" x14ac:dyDescent="0.25">
      <c r="A475" s="30"/>
      <c r="B475" s="30"/>
      <c r="C475" s="30"/>
      <c r="D475" s="30"/>
      <c r="E475" s="42" t="s">
        <v>117</v>
      </c>
      <c r="F475" s="34">
        <v>2</v>
      </c>
      <c r="G475" s="92">
        <v>0</v>
      </c>
      <c r="H475" s="92">
        <v>0</v>
      </c>
      <c r="I475" s="92">
        <v>0</v>
      </c>
      <c r="J475" s="85">
        <f>F475*(G475+ (G475= 0))*(H475+ (H475= 0))*(I475+ (I475= 0))</f>
        <v>2</v>
      </c>
      <c r="K475" s="30"/>
      <c r="L475" s="150"/>
      <c r="M475" s="30"/>
    </row>
    <row r="476" spans="1:13" x14ac:dyDescent="0.25">
      <c r="A476" s="30"/>
      <c r="B476" s="30"/>
      <c r="C476" s="30"/>
      <c r="D476" s="30"/>
      <c r="E476" s="30"/>
      <c r="F476" s="30"/>
      <c r="G476" s="30"/>
      <c r="H476" s="30"/>
      <c r="I476" s="30"/>
      <c r="J476" s="33" t="s">
        <v>302</v>
      </c>
      <c r="K476" s="90">
        <f>SUM(J474:J475)</f>
        <v>6</v>
      </c>
      <c r="L476" s="153"/>
      <c r="M476" s="118">
        <f>K476*L476</f>
        <v>0</v>
      </c>
    </row>
    <row r="477" spans="1:13" x14ac:dyDescent="0.25">
      <c r="A477" s="32"/>
      <c r="B477" s="32"/>
      <c r="C477" s="32"/>
      <c r="D477" s="32"/>
      <c r="E477" s="32"/>
      <c r="F477" s="32"/>
      <c r="G477" s="32"/>
      <c r="H477" s="32"/>
      <c r="I477" s="32"/>
      <c r="J477" s="32"/>
      <c r="K477" s="32"/>
      <c r="L477" s="151"/>
      <c r="M477" s="32"/>
    </row>
    <row r="478" spans="1:13" ht="22.5" x14ac:dyDescent="0.25">
      <c r="A478" s="42" t="s">
        <v>303</v>
      </c>
      <c r="B478" s="42" t="s">
        <v>21</v>
      </c>
      <c r="C478" s="42" t="s">
        <v>101</v>
      </c>
      <c r="D478" s="33" t="s">
        <v>497</v>
      </c>
      <c r="E478" s="30"/>
      <c r="F478" s="30"/>
      <c r="G478" s="30"/>
      <c r="H478" s="30"/>
      <c r="I478" s="30"/>
      <c r="J478" s="30"/>
      <c r="K478" s="87"/>
      <c r="L478" s="148"/>
      <c r="M478" s="87"/>
    </row>
    <row r="479" spans="1:13" ht="167.25" customHeight="1" x14ac:dyDescent="0.25">
      <c r="A479" s="30"/>
      <c r="B479" s="30"/>
      <c r="C479" s="30"/>
      <c r="D479" s="142" t="s">
        <v>531</v>
      </c>
      <c r="E479" s="30"/>
      <c r="F479" s="30"/>
      <c r="G479" s="30"/>
      <c r="H479" s="30"/>
      <c r="I479" s="30"/>
      <c r="J479" s="30"/>
      <c r="K479" s="30"/>
      <c r="L479" s="150"/>
      <c r="M479" s="30"/>
    </row>
    <row r="480" spans="1:13" x14ac:dyDescent="0.25">
      <c r="A480" s="30"/>
      <c r="B480" s="30"/>
      <c r="C480" s="30"/>
      <c r="D480" s="30"/>
      <c r="E480" s="42" t="s">
        <v>118</v>
      </c>
      <c r="F480" s="34">
        <v>1</v>
      </c>
      <c r="G480" s="92">
        <v>0</v>
      </c>
      <c r="H480" s="92">
        <v>0</v>
      </c>
      <c r="I480" s="92">
        <v>0</v>
      </c>
      <c r="J480" s="85">
        <f>F480*(G480+ (G480= 0))*(H480+ (H480= 0))*(I480+ (I480= 0))</f>
        <v>1</v>
      </c>
      <c r="K480" s="30"/>
      <c r="L480" s="150"/>
      <c r="M480" s="30"/>
    </row>
    <row r="481" spans="1:13" x14ac:dyDescent="0.25">
      <c r="A481" s="30"/>
      <c r="B481" s="30"/>
      <c r="C481" s="30"/>
      <c r="D481" s="30"/>
      <c r="E481" s="30"/>
      <c r="F481" s="30"/>
      <c r="G481" s="30"/>
      <c r="H481" s="30"/>
      <c r="I481" s="30"/>
      <c r="J481" s="33" t="s">
        <v>304</v>
      </c>
      <c r="K481" s="90">
        <f>SUM(J480:J480)</f>
        <v>1</v>
      </c>
      <c r="L481" s="153"/>
      <c r="M481" s="118">
        <f>K481*L481</f>
        <v>0</v>
      </c>
    </row>
    <row r="482" spans="1:13" x14ac:dyDescent="0.25">
      <c r="A482" s="32"/>
      <c r="B482" s="32"/>
      <c r="C482" s="32"/>
      <c r="D482" s="32"/>
      <c r="E482" s="32"/>
      <c r="F482" s="32"/>
      <c r="G482" s="32"/>
      <c r="H482" s="32"/>
      <c r="I482" s="32"/>
      <c r="J482" s="32"/>
      <c r="K482" s="32"/>
      <c r="L482" s="151"/>
      <c r="M482" s="32"/>
    </row>
    <row r="483" spans="1:13" x14ac:dyDescent="0.25">
      <c r="A483" s="30"/>
      <c r="B483" s="30"/>
      <c r="C483" s="30"/>
      <c r="D483" s="30"/>
      <c r="E483" s="30"/>
      <c r="F483" s="30"/>
      <c r="G483" s="30"/>
      <c r="H483" s="30"/>
      <c r="I483" s="30"/>
      <c r="J483" s="33" t="s">
        <v>305</v>
      </c>
      <c r="K483" s="106">
        <v>1</v>
      </c>
      <c r="L483" s="157">
        <f>M460+M465+M470+M476+M481</f>
        <v>0</v>
      </c>
      <c r="M483" s="101">
        <f>K483*L483</f>
        <v>0</v>
      </c>
    </row>
    <row r="484" spans="1:13" x14ac:dyDescent="0.25">
      <c r="A484" s="32"/>
      <c r="B484" s="32"/>
      <c r="C484" s="32"/>
      <c r="D484" s="32"/>
      <c r="E484" s="32"/>
      <c r="F484" s="32"/>
      <c r="G484" s="32"/>
      <c r="H484" s="32"/>
      <c r="I484" s="32"/>
      <c r="J484" s="32"/>
      <c r="K484" s="32"/>
      <c r="L484" s="151"/>
      <c r="M484" s="32"/>
    </row>
    <row r="485" spans="1:13" ht="22.5" x14ac:dyDescent="0.25">
      <c r="A485" s="14" t="s">
        <v>306</v>
      </c>
      <c r="B485" s="14" t="s">
        <v>17</v>
      </c>
      <c r="C485" s="14" t="s">
        <v>18</v>
      </c>
      <c r="D485" s="14" t="s">
        <v>307</v>
      </c>
      <c r="E485" s="41"/>
      <c r="F485" s="41"/>
      <c r="G485" s="41"/>
      <c r="H485" s="41"/>
      <c r="I485" s="41"/>
      <c r="J485" s="41"/>
      <c r="K485" s="41"/>
      <c r="L485" s="146"/>
      <c r="M485" s="41"/>
    </row>
    <row r="486" spans="1:13" ht="22.5" x14ac:dyDescent="0.25">
      <c r="A486" s="42" t="s">
        <v>308</v>
      </c>
      <c r="B486" s="42" t="s">
        <v>21</v>
      </c>
      <c r="C486" s="42" t="s">
        <v>101</v>
      </c>
      <c r="D486" s="33" t="s">
        <v>309</v>
      </c>
      <c r="E486" s="30"/>
      <c r="F486" s="30"/>
      <c r="G486" s="30"/>
      <c r="H486" s="30"/>
      <c r="I486" s="30"/>
      <c r="J486" s="30"/>
      <c r="K486" s="87"/>
      <c r="L486" s="148"/>
      <c r="M486" s="87"/>
    </row>
    <row r="487" spans="1:13" ht="56.25" x14ac:dyDescent="0.25">
      <c r="A487" s="30"/>
      <c r="B487" s="30"/>
      <c r="C487" s="30"/>
      <c r="D487" s="34" t="s">
        <v>310</v>
      </c>
      <c r="E487" s="30"/>
      <c r="F487" s="30"/>
      <c r="G487" s="30"/>
      <c r="H487" s="30"/>
      <c r="I487" s="30"/>
      <c r="J487" s="30"/>
      <c r="K487" s="30"/>
      <c r="L487" s="150"/>
      <c r="M487" s="30"/>
    </row>
    <row r="488" spans="1:13" x14ac:dyDescent="0.25">
      <c r="A488" s="30"/>
      <c r="B488" s="30"/>
      <c r="C488" s="30"/>
      <c r="D488" s="30"/>
      <c r="E488" s="42" t="s">
        <v>18</v>
      </c>
      <c r="F488" s="34">
        <v>1</v>
      </c>
      <c r="G488" s="92">
        <v>0</v>
      </c>
      <c r="H488" s="92">
        <v>0</v>
      </c>
      <c r="I488" s="92">
        <v>0</v>
      </c>
      <c r="J488" s="85">
        <f>F488*(G488+ (G488= 0))*(H488+ (H488= 0))*(I488+ (I488= 0))</f>
        <v>1</v>
      </c>
      <c r="K488" s="30"/>
      <c r="L488" s="150"/>
      <c r="M488" s="30"/>
    </row>
    <row r="489" spans="1:13" x14ac:dyDescent="0.25">
      <c r="A489" s="30"/>
      <c r="B489" s="30"/>
      <c r="C489" s="30"/>
      <c r="D489" s="30"/>
      <c r="E489" s="30"/>
      <c r="F489" s="30"/>
      <c r="G489" s="30"/>
      <c r="H489" s="30"/>
      <c r="I489" s="30"/>
      <c r="J489" s="33" t="s">
        <v>311</v>
      </c>
      <c r="K489" s="90">
        <f>SUM(J488:J488)</f>
        <v>1</v>
      </c>
      <c r="L489" s="149"/>
      <c r="M489" s="90">
        <f>K489*L489</f>
        <v>0</v>
      </c>
    </row>
    <row r="490" spans="1:13" x14ac:dyDescent="0.25">
      <c r="A490" s="32"/>
      <c r="B490" s="32"/>
      <c r="C490" s="32"/>
      <c r="D490" s="32"/>
      <c r="E490" s="32"/>
      <c r="F490" s="32"/>
      <c r="G490" s="32"/>
      <c r="H490" s="32"/>
      <c r="I490" s="32"/>
      <c r="J490" s="32"/>
      <c r="K490" s="32"/>
      <c r="L490" s="151"/>
      <c r="M490" s="32"/>
    </row>
    <row r="491" spans="1:13" x14ac:dyDescent="0.25">
      <c r="A491" s="19" t="s">
        <v>312</v>
      </c>
      <c r="B491" s="19" t="s">
        <v>21</v>
      </c>
      <c r="C491" s="19" t="s">
        <v>101</v>
      </c>
      <c r="D491" s="42" t="s">
        <v>498</v>
      </c>
      <c r="E491" s="30"/>
      <c r="F491" s="30"/>
      <c r="G491" s="30"/>
      <c r="H491" s="30"/>
      <c r="I491" s="30"/>
      <c r="J491" s="30"/>
      <c r="K491" s="87"/>
      <c r="L491" s="148"/>
      <c r="M491" s="87"/>
    </row>
    <row r="492" spans="1:13" ht="67.5" x14ac:dyDescent="0.25">
      <c r="A492" s="30"/>
      <c r="B492" s="30"/>
      <c r="C492" s="30"/>
      <c r="D492" s="34" t="s">
        <v>499</v>
      </c>
      <c r="E492" s="30"/>
      <c r="F492" s="30"/>
      <c r="G492" s="30"/>
      <c r="H492" s="30"/>
      <c r="I492" s="30"/>
      <c r="J492" s="30"/>
      <c r="K492" s="30"/>
      <c r="L492" s="150"/>
      <c r="M492" s="30"/>
    </row>
    <row r="493" spans="1:13" x14ac:dyDescent="0.25">
      <c r="A493" s="30"/>
      <c r="B493" s="30"/>
      <c r="C493" s="30"/>
      <c r="D493" s="30"/>
      <c r="E493" s="42" t="s">
        <v>18</v>
      </c>
      <c r="F493" s="34">
        <v>10</v>
      </c>
      <c r="G493" s="92">
        <v>0</v>
      </c>
      <c r="H493" s="92">
        <v>0</v>
      </c>
      <c r="I493" s="92">
        <v>0</v>
      </c>
      <c r="J493" s="85">
        <f>F493*(G493+ (G493= 0))*(H493+ (H493= 0))*(I493+ (I493= 0))</f>
        <v>10</v>
      </c>
      <c r="K493" s="30"/>
      <c r="L493" s="150"/>
      <c r="M493" s="30"/>
    </row>
    <row r="494" spans="1:13" x14ac:dyDescent="0.25">
      <c r="A494" s="30"/>
      <c r="B494" s="30"/>
      <c r="C494" s="30"/>
      <c r="D494" s="30"/>
      <c r="E494" s="30"/>
      <c r="F494" s="30"/>
      <c r="G494" s="30"/>
      <c r="H494" s="30"/>
      <c r="I494" s="30"/>
      <c r="J494" s="33" t="s">
        <v>313</v>
      </c>
      <c r="K494" s="90">
        <f>SUM(J493:J493)</f>
        <v>10</v>
      </c>
      <c r="L494" s="149"/>
      <c r="M494" s="118">
        <f>K494*L494</f>
        <v>0</v>
      </c>
    </row>
    <row r="495" spans="1:13" x14ac:dyDescent="0.25">
      <c r="A495" s="32"/>
      <c r="B495" s="32"/>
      <c r="C495" s="32"/>
      <c r="D495" s="32"/>
      <c r="E495" s="32"/>
      <c r="F495" s="32"/>
      <c r="G495" s="32"/>
      <c r="H495" s="32"/>
      <c r="I495" s="32"/>
      <c r="J495" s="32"/>
      <c r="K495" s="32"/>
      <c r="L495" s="151"/>
      <c r="M495" s="32"/>
    </row>
    <row r="496" spans="1:13" ht="22.5" x14ac:dyDescent="0.25">
      <c r="A496" s="42" t="s">
        <v>314</v>
      </c>
      <c r="B496" s="42" t="s">
        <v>21</v>
      </c>
      <c r="C496" s="42" t="s">
        <v>101</v>
      </c>
      <c r="D496" s="42" t="s">
        <v>315</v>
      </c>
      <c r="E496" s="30"/>
      <c r="F496" s="30"/>
      <c r="G496" s="30"/>
      <c r="H496" s="30"/>
      <c r="I496" s="30"/>
      <c r="J496" s="30"/>
      <c r="K496" s="87"/>
      <c r="L496" s="148"/>
      <c r="M496" s="87"/>
    </row>
    <row r="497" spans="1:13" ht="78.75" x14ac:dyDescent="0.25">
      <c r="A497" s="30"/>
      <c r="B497" s="30"/>
      <c r="C497" s="30"/>
      <c r="D497" s="34" t="s">
        <v>316</v>
      </c>
      <c r="E497" s="30"/>
      <c r="F497" s="30"/>
      <c r="G497" s="30"/>
      <c r="H497" s="30"/>
      <c r="I497" s="30"/>
      <c r="J497" s="30"/>
      <c r="K497" s="30"/>
      <c r="L497" s="150"/>
      <c r="M497" s="30"/>
    </row>
    <row r="498" spans="1:13" x14ac:dyDescent="0.25">
      <c r="A498" s="30"/>
      <c r="B498" s="30"/>
      <c r="C498" s="30"/>
      <c r="D498" s="30"/>
      <c r="E498" s="42" t="s">
        <v>18</v>
      </c>
      <c r="F498" s="34">
        <v>1</v>
      </c>
      <c r="G498" s="92">
        <v>0</v>
      </c>
      <c r="H498" s="92">
        <v>0</v>
      </c>
      <c r="I498" s="92">
        <v>0</v>
      </c>
      <c r="J498" s="85">
        <f>F498*(G498+ (G498= 0))*(H498+ (H498= 0))*(I498+ (I498= 0))</f>
        <v>1</v>
      </c>
      <c r="K498" s="30"/>
      <c r="L498" s="150"/>
      <c r="M498" s="30"/>
    </row>
    <row r="499" spans="1:13" x14ac:dyDescent="0.25">
      <c r="A499" s="30"/>
      <c r="B499" s="30"/>
      <c r="C499" s="30"/>
      <c r="D499" s="30"/>
      <c r="E499" s="30"/>
      <c r="F499" s="30"/>
      <c r="G499" s="30"/>
      <c r="H499" s="30"/>
      <c r="I499" s="30"/>
      <c r="J499" s="33" t="s">
        <v>317</v>
      </c>
      <c r="K499" s="90">
        <f>SUM(J498:J498)</f>
        <v>1</v>
      </c>
      <c r="L499" s="149"/>
      <c r="M499" s="118">
        <f>K499*L499</f>
        <v>0</v>
      </c>
    </row>
    <row r="500" spans="1:13" x14ac:dyDescent="0.25">
      <c r="A500" s="32"/>
      <c r="B500" s="32"/>
      <c r="C500" s="32"/>
      <c r="D500" s="32"/>
      <c r="E500" s="32"/>
      <c r="F500" s="32"/>
      <c r="G500" s="32"/>
      <c r="H500" s="32"/>
      <c r="I500" s="32"/>
      <c r="J500" s="32"/>
      <c r="K500" s="32"/>
      <c r="L500" s="151"/>
      <c r="M500" s="32"/>
    </row>
    <row r="501" spans="1:13" x14ac:dyDescent="0.25">
      <c r="A501" s="30"/>
      <c r="B501" s="30"/>
      <c r="C501" s="30"/>
      <c r="D501" s="30"/>
      <c r="E501" s="30"/>
      <c r="F501" s="30"/>
      <c r="G501" s="30"/>
      <c r="H501" s="30"/>
      <c r="I501" s="30"/>
      <c r="J501" s="33" t="s">
        <v>318</v>
      </c>
      <c r="K501" s="106">
        <v>1</v>
      </c>
      <c r="L501" s="157">
        <f>M489+M494+M499</f>
        <v>0</v>
      </c>
      <c r="M501" s="101">
        <f>K501*L501</f>
        <v>0</v>
      </c>
    </row>
    <row r="502" spans="1:13" x14ac:dyDescent="0.25">
      <c r="A502" s="32"/>
      <c r="B502" s="32"/>
      <c r="C502" s="32"/>
      <c r="D502" s="32"/>
      <c r="E502" s="32"/>
      <c r="F502" s="32"/>
      <c r="G502" s="32"/>
      <c r="H502" s="32"/>
      <c r="I502" s="32"/>
      <c r="J502" s="32"/>
      <c r="K502" s="32"/>
      <c r="L502" s="151"/>
      <c r="M502" s="32"/>
    </row>
    <row r="503" spans="1:13" ht="22.5" x14ac:dyDescent="0.25">
      <c r="A503" s="14" t="s">
        <v>319</v>
      </c>
      <c r="B503" s="14" t="s">
        <v>17</v>
      </c>
      <c r="C503" s="14" t="s">
        <v>18</v>
      </c>
      <c r="D503" s="14" t="s">
        <v>320</v>
      </c>
      <c r="E503" s="41"/>
      <c r="F503" s="41"/>
      <c r="G503" s="41"/>
      <c r="H503" s="41"/>
      <c r="I503" s="41"/>
      <c r="J503" s="41"/>
      <c r="K503" s="41"/>
      <c r="L503" s="146"/>
      <c r="M503" s="41"/>
    </row>
    <row r="504" spans="1:13" ht="22.5" x14ac:dyDescent="0.25">
      <c r="A504" s="42" t="s">
        <v>321</v>
      </c>
      <c r="B504" s="42" t="s">
        <v>21</v>
      </c>
      <c r="C504" s="42" t="s">
        <v>22</v>
      </c>
      <c r="D504" s="33" t="s">
        <v>322</v>
      </c>
      <c r="E504" s="30"/>
      <c r="F504" s="30"/>
      <c r="G504" s="30"/>
      <c r="H504" s="30"/>
      <c r="I504" s="30"/>
      <c r="J504" s="30"/>
      <c r="K504" s="87"/>
      <c r="L504" s="148"/>
      <c r="M504" s="87"/>
    </row>
    <row r="505" spans="1:13" ht="56.25" customHeight="1" x14ac:dyDescent="0.25">
      <c r="A505" s="30"/>
      <c r="B505" s="30"/>
      <c r="C505" s="30"/>
      <c r="D505" s="34" t="s">
        <v>323</v>
      </c>
      <c r="E505" s="30"/>
      <c r="F505" s="30"/>
      <c r="G505" s="30"/>
      <c r="H505" s="30"/>
      <c r="I505" s="30"/>
      <c r="J505" s="30"/>
      <c r="K505" s="30"/>
      <c r="L505" s="150"/>
      <c r="M505" s="30"/>
    </row>
    <row r="506" spans="1:13" x14ac:dyDescent="0.25">
      <c r="A506" s="30"/>
      <c r="B506" s="30"/>
      <c r="C506" s="30"/>
      <c r="D506" s="30"/>
      <c r="E506" s="42" t="s">
        <v>324</v>
      </c>
      <c r="F506" s="34"/>
      <c r="G506" s="92"/>
      <c r="H506" s="92"/>
      <c r="I506" s="92"/>
      <c r="J506" s="102"/>
      <c r="K506" s="30"/>
      <c r="L506" s="150"/>
      <c r="M506" s="30"/>
    </row>
    <row r="507" spans="1:13" x14ac:dyDescent="0.25">
      <c r="A507" s="30"/>
      <c r="B507" s="30"/>
      <c r="C507" s="30"/>
      <c r="D507" s="30"/>
      <c r="E507" s="42" t="s">
        <v>24</v>
      </c>
      <c r="F507" s="34">
        <v>1</v>
      </c>
      <c r="G507" s="92">
        <v>43.87</v>
      </c>
      <c r="H507" s="92">
        <v>0</v>
      </c>
      <c r="I507" s="92">
        <v>0</v>
      </c>
      <c r="J507" s="102">
        <f t="shared" ref="J507:J514" si="6">F507*(G507+ (G507= 0))*(H507+ (H507= 0))*(I507+ (I507= 0))</f>
        <v>43.87</v>
      </c>
      <c r="K507" s="30"/>
      <c r="L507" s="150"/>
      <c r="M507" s="30"/>
    </row>
    <row r="508" spans="1:13" x14ac:dyDescent="0.25">
      <c r="A508" s="30"/>
      <c r="B508" s="30"/>
      <c r="C508" s="30"/>
      <c r="D508" s="30"/>
      <c r="E508" s="42" t="s">
        <v>120</v>
      </c>
      <c r="F508" s="34">
        <v>1</v>
      </c>
      <c r="G508" s="92">
        <v>2.66</v>
      </c>
      <c r="H508" s="92">
        <v>1.65</v>
      </c>
      <c r="I508" s="92">
        <v>0</v>
      </c>
      <c r="J508" s="102">
        <f t="shared" si="6"/>
        <v>4.3890000000000002</v>
      </c>
      <c r="K508" s="30"/>
      <c r="L508" s="150"/>
      <c r="M508" s="30"/>
    </row>
    <row r="509" spans="1:13" x14ac:dyDescent="0.25">
      <c r="A509" s="30"/>
      <c r="B509" s="30"/>
      <c r="C509" s="30"/>
      <c r="D509" s="30"/>
      <c r="E509" s="42" t="s">
        <v>325</v>
      </c>
      <c r="F509" s="34">
        <v>0</v>
      </c>
      <c r="G509" s="92">
        <v>0</v>
      </c>
      <c r="H509" s="92">
        <v>0</v>
      </c>
      <c r="I509" s="92">
        <v>0</v>
      </c>
      <c r="J509" s="102">
        <f t="shared" si="6"/>
        <v>0</v>
      </c>
      <c r="K509" s="30"/>
      <c r="L509" s="150"/>
      <c r="M509" s="30"/>
    </row>
    <row r="510" spans="1:13" x14ac:dyDescent="0.25">
      <c r="A510" s="30"/>
      <c r="B510" s="30"/>
      <c r="C510" s="30"/>
      <c r="D510" s="30"/>
      <c r="E510" s="42" t="s">
        <v>120</v>
      </c>
      <c r="F510" s="34">
        <v>1</v>
      </c>
      <c r="G510" s="92">
        <v>2.66</v>
      </c>
      <c r="H510" s="92">
        <v>0</v>
      </c>
      <c r="I510" s="92">
        <v>3.7</v>
      </c>
      <c r="J510" s="102">
        <f t="shared" si="6"/>
        <v>9.8420000000000005</v>
      </c>
      <c r="K510" s="30"/>
      <c r="L510" s="150"/>
      <c r="M510" s="30"/>
    </row>
    <row r="511" spans="1:13" x14ac:dyDescent="0.25">
      <c r="A511" s="30"/>
      <c r="B511" s="30"/>
      <c r="C511" s="30"/>
      <c r="D511" s="30"/>
      <c r="E511" s="42" t="s">
        <v>326</v>
      </c>
      <c r="F511" s="34">
        <v>1</v>
      </c>
      <c r="G511" s="92">
        <v>5.07</v>
      </c>
      <c r="H511" s="92">
        <v>0</v>
      </c>
      <c r="I511" s="92">
        <v>3.7</v>
      </c>
      <c r="J511" s="102">
        <f t="shared" si="6"/>
        <v>18.759</v>
      </c>
      <c r="K511" s="30"/>
      <c r="L511" s="150"/>
      <c r="M511" s="30"/>
    </row>
    <row r="512" spans="1:13" x14ac:dyDescent="0.25">
      <c r="A512" s="30"/>
      <c r="B512" s="30"/>
      <c r="C512" s="30"/>
      <c r="D512" s="30"/>
      <c r="E512" s="42" t="s">
        <v>18</v>
      </c>
      <c r="F512" s="34">
        <v>1</v>
      </c>
      <c r="G512" s="92">
        <v>1.02</v>
      </c>
      <c r="H512" s="92">
        <v>0</v>
      </c>
      <c r="I512" s="92">
        <v>3.7</v>
      </c>
      <c r="J512" s="102">
        <f t="shared" si="6"/>
        <v>3.7740000000000005</v>
      </c>
      <c r="K512" s="30"/>
      <c r="L512" s="150"/>
      <c r="M512" s="30"/>
    </row>
    <row r="513" spans="1:13" x14ac:dyDescent="0.25">
      <c r="A513" s="30"/>
      <c r="B513" s="30"/>
      <c r="C513" s="30"/>
      <c r="D513" s="30"/>
      <c r="E513" s="42" t="s">
        <v>18</v>
      </c>
      <c r="F513" s="34">
        <v>1</v>
      </c>
      <c r="G513" s="92">
        <v>7.51</v>
      </c>
      <c r="H513" s="92">
        <v>0</v>
      </c>
      <c r="I513" s="92">
        <v>3.7</v>
      </c>
      <c r="J513" s="102">
        <f t="shared" si="6"/>
        <v>27.786999999999999</v>
      </c>
      <c r="K513" s="30"/>
      <c r="L513" s="150"/>
      <c r="M513" s="30"/>
    </row>
    <row r="514" spans="1:13" x14ac:dyDescent="0.25">
      <c r="A514" s="30"/>
      <c r="B514" s="30"/>
      <c r="C514" s="30"/>
      <c r="D514" s="30"/>
      <c r="E514" s="42" t="s">
        <v>18</v>
      </c>
      <c r="F514" s="34">
        <v>1</v>
      </c>
      <c r="G514" s="92">
        <v>2.9</v>
      </c>
      <c r="H514" s="92">
        <v>0</v>
      </c>
      <c r="I514" s="92">
        <v>3.7</v>
      </c>
      <c r="J514" s="85">
        <f t="shared" si="6"/>
        <v>10.73</v>
      </c>
      <c r="K514" s="30"/>
      <c r="L514" s="150"/>
      <c r="M514" s="30"/>
    </row>
    <row r="515" spans="1:13" x14ac:dyDescent="0.25">
      <c r="A515" s="30"/>
      <c r="B515" s="30"/>
      <c r="C515" s="30"/>
      <c r="D515" s="30"/>
      <c r="E515" s="30"/>
      <c r="F515" s="30"/>
      <c r="G515" s="30"/>
      <c r="H515" s="30"/>
      <c r="I515" s="30"/>
      <c r="J515" s="33" t="s">
        <v>327</v>
      </c>
      <c r="K515" s="90">
        <f>SUM(J506:J514)</f>
        <v>119.151</v>
      </c>
      <c r="L515" s="149"/>
      <c r="M515" s="118">
        <f>K515*L515</f>
        <v>0</v>
      </c>
    </row>
    <row r="516" spans="1:13" x14ac:dyDescent="0.25">
      <c r="A516" s="32"/>
      <c r="B516" s="32"/>
      <c r="C516" s="32"/>
      <c r="D516" s="32"/>
      <c r="E516" s="32"/>
      <c r="F516" s="32"/>
      <c r="G516" s="32"/>
      <c r="H516" s="32"/>
      <c r="I516" s="32"/>
      <c r="J516" s="32"/>
      <c r="K516" s="32"/>
      <c r="L516" s="151"/>
      <c r="M516" s="32"/>
    </row>
    <row r="517" spans="1:13" ht="22.5" x14ac:dyDescent="0.25">
      <c r="A517" s="42" t="s">
        <v>328</v>
      </c>
      <c r="B517" s="42" t="s">
        <v>21</v>
      </c>
      <c r="C517" s="42" t="s">
        <v>22</v>
      </c>
      <c r="D517" s="33" t="s">
        <v>500</v>
      </c>
      <c r="E517" s="30"/>
      <c r="F517" s="30"/>
      <c r="G517" s="30"/>
      <c r="H517" s="30"/>
      <c r="I517" s="30"/>
      <c r="J517" s="30"/>
      <c r="K517" s="87"/>
      <c r="L517" s="148"/>
      <c r="M517" s="87"/>
    </row>
    <row r="518" spans="1:13" ht="56.25" x14ac:dyDescent="0.25">
      <c r="A518" s="30"/>
      <c r="B518" s="30"/>
      <c r="C518" s="30"/>
      <c r="D518" s="34" t="s">
        <v>501</v>
      </c>
      <c r="E518" s="30"/>
      <c r="F518" s="30"/>
      <c r="G518" s="30"/>
      <c r="H518" s="30"/>
      <c r="I518" s="30"/>
      <c r="J518" s="30"/>
      <c r="K518" s="30"/>
      <c r="L518" s="150"/>
      <c r="M518" s="30"/>
    </row>
    <row r="519" spans="1:13" x14ac:dyDescent="0.25">
      <c r="A519" s="30"/>
      <c r="B519" s="30"/>
      <c r="C519" s="30"/>
      <c r="D519" s="30"/>
      <c r="E519" s="42" t="s">
        <v>329</v>
      </c>
      <c r="F519" s="34">
        <v>0</v>
      </c>
      <c r="G519" s="92">
        <v>0</v>
      </c>
      <c r="H519" s="92">
        <v>0</v>
      </c>
      <c r="I519" s="92">
        <v>0</v>
      </c>
      <c r="J519" s="102">
        <f t="shared" ref="J519:J529" si="7">F519*(G519+ (G519= 0))*(H519+ (H519= 0))*(I519+ (I519= 0))</f>
        <v>0</v>
      </c>
      <c r="K519" s="30"/>
      <c r="L519" s="150"/>
      <c r="M519" s="30"/>
    </row>
    <row r="520" spans="1:13" x14ac:dyDescent="0.25">
      <c r="A520" s="30"/>
      <c r="B520" s="30"/>
      <c r="C520" s="30"/>
      <c r="D520" s="30"/>
      <c r="E520" s="42" t="s">
        <v>42</v>
      </c>
      <c r="F520" s="34">
        <v>2</v>
      </c>
      <c r="G520" s="92">
        <v>9.4600000000000009</v>
      </c>
      <c r="H520" s="92">
        <v>0.1</v>
      </c>
      <c r="I520" s="92">
        <v>0</v>
      </c>
      <c r="J520" s="102">
        <f t="shared" si="7"/>
        <v>1.8920000000000003</v>
      </c>
      <c r="K520" s="30"/>
      <c r="L520" s="150"/>
      <c r="M520" s="30"/>
    </row>
    <row r="521" spans="1:13" x14ac:dyDescent="0.25">
      <c r="A521" s="30"/>
      <c r="B521" s="30"/>
      <c r="C521" s="30"/>
      <c r="D521" s="30"/>
      <c r="E521" s="42" t="s">
        <v>18</v>
      </c>
      <c r="F521" s="34">
        <v>2</v>
      </c>
      <c r="G521" s="92">
        <v>7.17</v>
      </c>
      <c r="H521" s="92">
        <v>0.1</v>
      </c>
      <c r="I521" s="92">
        <v>0</v>
      </c>
      <c r="J521" s="102">
        <f t="shared" si="7"/>
        <v>1.4340000000000002</v>
      </c>
      <c r="K521" s="30"/>
      <c r="L521" s="150"/>
      <c r="M521" s="30"/>
    </row>
    <row r="522" spans="1:13" ht="22.5" x14ac:dyDescent="0.25">
      <c r="A522" s="30"/>
      <c r="B522" s="30"/>
      <c r="C522" s="30"/>
      <c r="D522" s="30"/>
      <c r="E522" s="42" t="s">
        <v>43</v>
      </c>
      <c r="F522" s="34">
        <v>2</v>
      </c>
      <c r="G522" s="92">
        <v>9.4600000000000009</v>
      </c>
      <c r="H522" s="92">
        <v>0.1</v>
      </c>
      <c r="I522" s="92">
        <v>0</v>
      </c>
      <c r="J522" s="102">
        <f t="shared" si="7"/>
        <v>1.8920000000000003</v>
      </c>
      <c r="K522" s="30"/>
      <c r="L522" s="150"/>
      <c r="M522" s="30"/>
    </row>
    <row r="523" spans="1:13" x14ac:dyDescent="0.25">
      <c r="A523" s="30"/>
      <c r="B523" s="30"/>
      <c r="C523" s="30"/>
      <c r="D523" s="30"/>
      <c r="E523" s="42" t="s">
        <v>18</v>
      </c>
      <c r="F523" s="34">
        <v>2</v>
      </c>
      <c r="G523" s="92">
        <v>7.17</v>
      </c>
      <c r="H523" s="92">
        <v>0.1</v>
      </c>
      <c r="I523" s="92">
        <v>0</v>
      </c>
      <c r="J523" s="102">
        <f t="shared" si="7"/>
        <v>1.4340000000000002</v>
      </c>
      <c r="K523" s="30"/>
      <c r="L523" s="150"/>
      <c r="M523" s="30"/>
    </row>
    <row r="524" spans="1:13" ht="22.5" x14ac:dyDescent="0.25">
      <c r="A524" s="30"/>
      <c r="B524" s="30"/>
      <c r="C524" s="30"/>
      <c r="D524" s="30"/>
      <c r="E524" s="42" t="s">
        <v>38</v>
      </c>
      <c r="F524" s="34">
        <v>12</v>
      </c>
      <c r="G524" s="92">
        <v>0</v>
      </c>
      <c r="H524" s="92">
        <v>0.1</v>
      </c>
      <c r="I524" s="92">
        <v>4.2</v>
      </c>
      <c r="J524" s="102">
        <f t="shared" si="7"/>
        <v>5.0400000000000009</v>
      </c>
      <c r="K524" s="30"/>
      <c r="L524" s="150"/>
      <c r="M524" s="30"/>
    </row>
    <row r="525" spans="1:13" x14ac:dyDescent="0.25">
      <c r="A525" s="30"/>
      <c r="B525" s="30"/>
      <c r="C525" s="30"/>
      <c r="D525" s="30"/>
      <c r="E525" s="42" t="s">
        <v>330</v>
      </c>
      <c r="F525" s="34">
        <v>0</v>
      </c>
      <c r="G525" s="92">
        <v>0</v>
      </c>
      <c r="H525" s="92">
        <v>0</v>
      </c>
      <c r="I525" s="92">
        <v>0</v>
      </c>
      <c r="J525" s="102">
        <f t="shared" si="7"/>
        <v>0</v>
      </c>
      <c r="K525" s="30"/>
      <c r="L525" s="150"/>
      <c r="M525" s="30"/>
    </row>
    <row r="526" spans="1:13" x14ac:dyDescent="0.25">
      <c r="A526" s="30"/>
      <c r="B526" s="30"/>
      <c r="C526" s="30"/>
      <c r="D526" s="30"/>
      <c r="E526" s="42" t="s">
        <v>42</v>
      </c>
      <c r="F526" s="34">
        <v>1</v>
      </c>
      <c r="G526" s="92">
        <v>9.4600000000000009</v>
      </c>
      <c r="H526" s="92">
        <v>0.4</v>
      </c>
      <c r="I526" s="92">
        <v>0</v>
      </c>
      <c r="J526" s="102">
        <f t="shared" si="7"/>
        <v>3.7840000000000007</v>
      </c>
      <c r="K526" s="30"/>
      <c r="L526" s="150"/>
      <c r="M526" s="30"/>
    </row>
    <row r="527" spans="1:13" x14ac:dyDescent="0.25">
      <c r="A527" s="30"/>
      <c r="B527" s="30"/>
      <c r="C527" s="30"/>
      <c r="D527" s="30"/>
      <c r="E527" s="42" t="s">
        <v>18</v>
      </c>
      <c r="F527" s="34">
        <v>1</v>
      </c>
      <c r="G527" s="92">
        <v>7.17</v>
      </c>
      <c r="H527" s="92">
        <v>0.4</v>
      </c>
      <c r="I527" s="92">
        <v>0</v>
      </c>
      <c r="J527" s="102">
        <f t="shared" si="7"/>
        <v>2.8680000000000003</v>
      </c>
      <c r="K527" s="30"/>
      <c r="L527" s="150"/>
      <c r="M527" s="30"/>
    </row>
    <row r="528" spans="1:13" ht="22.5" x14ac:dyDescent="0.25">
      <c r="A528" s="30"/>
      <c r="B528" s="30"/>
      <c r="C528" s="30"/>
      <c r="D528" s="30"/>
      <c r="E528" s="42" t="s">
        <v>43</v>
      </c>
      <c r="F528" s="34">
        <v>1</v>
      </c>
      <c r="G528" s="92">
        <v>9.4600000000000009</v>
      </c>
      <c r="H528" s="92">
        <v>0.4</v>
      </c>
      <c r="I528" s="92">
        <v>0</v>
      </c>
      <c r="J528" s="102">
        <f t="shared" si="7"/>
        <v>3.7840000000000007</v>
      </c>
      <c r="K528" s="30"/>
      <c r="L528" s="150"/>
      <c r="M528" s="30"/>
    </row>
    <row r="529" spans="1:13" x14ac:dyDescent="0.25">
      <c r="A529" s="30"/>
      <c r="B529" s="30"/>
      <c r="C529" s="30"/>
      <c r="D529" s="30"/>
      <c r="E529" s="42" t="s">
        <v>18</v>
      </c>
      <c r="F529" s="34">
        <v>1</v>
      </c>
      <c r="G529" s="92">
        <v>7.17</v>
      </c>
      <c r="H529" s="92">
        <v>0.4</v>
      </c>
      <c r="I529" s="92">
        <v>0</v>
      </c>
      <c r="J529" s="85">
        <f t="shared" si="7"/>
        <v>2.8680000000000003</v>
      </c>
      <c r="K529" s="30"/>
      <c r="L529" s="150"/>
      <c r="M529" s="30"/>
    </row>
    <row r="530" spans="1:13" x14ac:dyDescent="0.25">
      <c r="A530" s="30"/>
      <c r="B530" s="30"/>
      <c r="C530" s="30"/>
      <c r="D530" s="30"/>
      <c r="E530" s="30"/>
      <c r="F530" s="30"/>
      <c r="G530" s="30"/>
      <c r="H530" s="30"/>
      <c r="I530" s="30"/>
      <c r="J530" s="33" t="s">
        <v>331</v>
      </c>
      <c r="K530" s="90">
        <f>SUM(J519:J529)</f>
        <v>24.996000000000002</v>
      </c>
      <c r="L530" s="149"/>
      <c r="M530" s="118">
        <f>K530*L530</f>
        <v>0</v>
      </c>
    </row>
    <row r="531" spans="1:13" x14ac:dyDescent="0.25">
      <c r="A531" s="32"/>
      <c r="B531" s="32"/>
      <c r="C531" s="32"/>
      <c r="D531" s="32"/>
      <c r="E531" s="32"/>
      <c r="F531" s="32"/>
      <c r="G531" s="32"/>
      <c r="H531" s="32"/>
      <c r="I531" s="32"/>
      <c r="J531" s="32"/>
      <c r="K531" s="32"/>
      <c r="L531" s="151"/>
      <c r="M531" s="32"/>
    </row>
    <row r="532" spans="1:13" x14ac:dyDescent="0.25">
      <c r="A532" s="30"/>
      <c r="B532" s="30"/>
      <c r="C532" s="30"/>
      <c r="D532" s="30"/>
      <c r="E532" s="30"/>
      <c r="F532" s="30"/>
      <c r="G532" s="30"/>
      <c r="H532" s="30"/>
      <c r="I532" s="30"/>
      <c r="J532" s="33" t="s">
        <v>332</v>
      </c>
      <c r="K532" s="106">
        <v>1</v>
      </c>
      <c r="L532" s="157">
        <f>M515+M530</f>
        <v>0</v>
      </c>
      <c r="M532" s="101">
        <f>K532*L532</f>
        <v>0</v>
      </c>
    </row>
    <row r="533" spans="1:13" x14ac:dyDescent="0.25">
      <c r="A533" s="32"/>
      <c r="B533" s="32"/>
      <c r="C533" s="32"/>
      <c r="D533" s="32"/>
      <c r="E533" s="32"/>
      <c r="F533" s="32"/>
      <c r="G533" s="32"/>
      <c r="H533" s="32"/>
      <c r="I533" s="32"/>
      <c r="J533" s="32"/>
      <c r="K533" s="32"/>
      <c r="L533" s="151"/>
      <c r="M533" s="32"/>
    </row>
    <row r="534" spans="1:13" ht="22.5" x14ac:dyDescent="0.25">
      <c r="A534" s="14" t="s">
        <v>333</v>
      </c>
      <c r="B534" s="14" t="s">
        <v>17</v>
      </c>
      <c r="C534" s="14" t="s">
        <v>18</v>
      </c>
      <c r="D534" s="14" t="s">
        <v>334</v>
      </c>
      <c r="E534" s="41"/>
      <c r="F534" s="41"/>
      <c r="G534" s="41"/>
      <c r="H534" s="41"/>
      <c r="I534" s="41"/>
      <c r="J534" s="41"/>
      <c r="K534" s="41"/>
      <c r="L534" s="146"/>
      <c r="M534" s="41"/>
    </row>
    <row r="535" spans="1:13" ht="22.5" x14ac:dyDescent="0.25">
      <c r="A535" s="42" t="s">
        <v>335</v>
      </c>
      <c r="B535" s="42" t="s">
        <v>21</v>
      </c>
      <c r="C535" s="103" t="s">
        <v>101</v>
      </c>
      <c r="D535" s="33" t="s">
        <v>336</v>
      </c>
      <c r="E535" s="30"/>
      <c r="F535" s="30"/>
      <c r="G535" s="30"/>
      <c r="H535" s="30"/>
      <c r="I535" s="30"/>
      <c r="J535" s="30"/>
      <c r="K535" s="87"/>
      <c r="L535" s="148"/>
      <c r="M535" s="87"/>
    </row>
    <row r="536" spans="1:13" ht="96.75" customHeight="1" x14ac:dyDescent="0.25">
      <c r="A536" s="30"/>
      <c r="B536" s="30"/>
      <c r="C536" s="30"/>
      <c r="D536" s="34" t="s">
        <v>528</v>
      </c>
      <c r="E536" s="30"/>
      <c r="F536" s="30"/>
      <c r="G536" s="30"/>
      <c r="H536" s="30"/>
      <c r="I536" s="30"/>
      <c r="J536" s="30"/>
      <c r="K536" s="30"/>
      <c r="L536" s="150"/>
      <c r="M536" s="30"/>
    </row>
    <row r="537" spans="1:13" x14ac:dyDescent="0.25">
      <c r="A537" s="30"/>
      <c r="B537" s="30"/>
      <c r="C537" s="30"/>
      <c r="D537" s="30"/>
      <c r="E537" s="42" t="s">
        <v>118</v>
      </c>
      <c r="F537" s="34">
        <v>1</v>
      </c>
      <c r="G537" s="92">
        <v>0</v>
      </c>
      <c r="H537" s="92">
        <v>0</v>
      </c>
      <c r="I537" s="92">
        <v>0</v>
      </c>
      <c r="J537" s="85">
        <f>F537*(G537+ (G537= 0))*(H537+ (H537= 0))*(I537+ (I537= 0))</f>
        <v>1</v>
      </c>
      <c r="K537" s="30"/>
      <c r="L537" s="150"/>
      <c r="M537" s="30"/>
    </row>
    <row r="538" spans="1:13" x14ac:dyDescent="0.25">
      <c r="A538" s="30"/>
      <c r="B538" s="30"/>
      <c r="C538" s="30"/>
      <c r="D538" s="30"/>
      <c r="E538" s="30"/>
      <c r="F538" s="30"/>
      <c r="G538" s="30"/>
      <c r="H538" s="30"/>
      <c r="I538" s="30"/>
      <c r="J538" s="33" t="s">
        <v>337</v>
      </c>
      <c r="K538" s="90">
        <f>SUM(J537:J537)</f>
        <v>1</v>
      </c>
      <c r="L538" s="153"/>
      <c r="M538" s="118">
        <f>K538*L538</f>
        <v>0</v>
      </c>
    </row>
    <row r="539" spans="1:13" x14ac:dyDescent="0.25">
      <c r="A539" s="32"/>
      <c r="B539" s="32"/>
      <c r="C539" s="32"/>
      <c r="D539" s="32"/>
      <c r="E539" s="32"/>
      <c r="F539" s="32"/>
      <c r="G539" s="32"/>
      <c r="H539" s="32"/>
      <c r="I539" s="32"/>
      <c r="J539" s="32"/>
      <c r="K539" s="32"/>
      <c r="L539" s="151"/>
      <c r="M539" s="32"/>
    </row>
    <row r="540" spans="1:13" ht="22.5" x14ac:dyDescent="0.25">
      <c r="A540" s="42" t="s">
        <v>338</v>
      </c>
      <c r="B540" s="42" t="s">
        <v>21</v>
      </c>
      <c r="C540" s="42" t="s">
        <v>101</v>
      </c>
      <c r="D540" s="33" t="s">
        <v>339</v>
      </c>
      <c r="E540" s="30"/>
      <c r="F540" s="30"/>
      <c r="G540" s="30"/>
      <c r="H540" s="30"/>
      <c r="I540" s="30"/>
      <c r="J540" s="30"/>
      <c r="K540" s="87"/>
      <c r="L540" s="148"/>
      <c r="M540" s="87"/>
    </row>
    <row r="541" spans="1:13" ht="154.5" customHeight="1" x14ac:dyDescent="0.25">
      <c r="A541" s="30"/>
      <c r="B541" s="30"/>
      <c r="C541" s="30"/>
      <c r="D541" s="34" t="s">
        <v>502</v>
      </c>
      <c r="E541" s="30"/>
      <c r="F541" s="30"/>
      <c r="G541" s="30"/>
      <c r="H541" s="30"/>
      <c r="I541" s="30"/>
      <c r="J541" s="30"/>
      <c r="K541" s="30"/>
      <c r="L541" s="150"/>
      <c r="M541" s="30"/>
    </row>
    <row r="542" spans="1:13" x14ac:dyDescent="0.25">
      <c r="A542" s="30"/>
      <c r="B542" s="30"/>
      <c r="C542" s="30"/>
      <c r="D542" s="30"/>
      <c r="E542" s="42" t="s">
        <v>112</v>
      </c>
      <c r="F542" s="34">
        <v>1</v>
      </c>
      <c r="G542" s="92">
        <v>0</v>
      </c>
      <c r="H542" s="92">
        <v>0</v>
      </c>
      <c r="I542" s="92">
        <v>0</v>
      </c>
      <c r="J542" s="102">
        <f>F542*(G542+ (G542= 0))*(H542+ (H542= 0))*(I542+ (I542= 0))</f>
        <v>1</v>
      </c>
      <c r="K542" s="30"/>
      <c r="L542" s="150"/>
      <c r="M542" s="30"/>
    </row>
    <row r="543" spans="1:13" x14ac:dyDescent="0.25">
      <c r="A543" s="30"/>
      <c r="B543" s="30"/>
      <c r="C543" s="30"/>
      <c r="D543" s="30"/>
      <c r="E543" s="42" t="s">
        <v>117</v>
      </c>
      <c r="F543" s="34">
        <v>1</v>
      </c>
      <c r="G543" s="92">
        <v>0</v>
      </c>
      <c r="H543" s="92">
        <v>0</v>
      </c>
      <c r="I543" s="92">
        <v>0</v>
      </c>
      <c r="J543" s="85">
        <f>F543*(G543+ (G543= 0))*(H543+ (H543= 0))*(I543+ (I543= 0))</f>
        <v>1</v>
      </c>
      <c r="K543" s="30"/>
      <c r="L543" s="150"/>
      <c r="M543" s="30"/>
    </row>
    <row r="544" spans="1:13" x14ac:dyDescent="0.25">
      <c r="A544" s="30"/>
      <c r="B544" s="30"/>
      <c r="C544" s="30"/>
      <c r="D544" s="30"/>
      <c r="E544" s="30"/>
      <c r="F544" s="30"/>
      <c r="G544" s="30"/>
      <c r="H544" s="30"/>
      <c r="I544" s="30"/>
      <c r="J544" s="33" t="s">
        <v>340</v>
      </c>
      <c r="K544" s="90">
        <f>SUM(J542:J543)</f>
        <v>2</v>
      </c>
      <c r="L544" s="153"/>
      <c r="M544" s="118">
        <f>K544*L544</f>
        <v>0</v>
      </c>
    </row>
    <row r="545" spans="1:13" x14ac:dyDescent="0.25">
      <c r="A545" s="32"/>
      <c r="B545" s="32"/>
      <c r="C545" s="32"/>
      <c r="D545" s="32"/>
      <c r="E545" s="32"/>
      <c r="F545" s="32"/>
      <c r="G545" s="32"/>
      <c r="H545" s="32"/>
      <c r="I545" s="32"/>
      <c r="J545" s="32"/>
      <c r="K545" s="32"/>
      <c r="L545" s="151"/>
      <c r="M545" s="32"/>
    </row>
    <row r="546" spans="1:13" ht="22.5" x14ac:dyDescent="0.25">
      <c r="A546" s="42" t="s">
        <v>341</v>
      </c>
      <c r="B546" s="42" t="s">
        <v>21</v>
      </c>
      <c r="C546" s="42" t="s">
        <v>101</v>
      </c>
      <c r="D546" s="33" t="s">
        <v>342</v>
      </c>
      <c r="E546" s="30"/>
      <c r="F546" s="30"/>
      <c r="G546" s="30"/>
      <c r="H546" s="30"/>
      <c r="I546" s="30"/>
      <c r="J546" s="30"/>
      <c r="K546" s="87"/>
      <c r="L546" s="148"/>
      <c r="M546" s="87"/>
    </row>
    <row r="547" spans="1:13" ht="144.75" customHeight="1" x14ac:dyDescent="0.25">
      <c r="A547" s="30"/>
      <c r="B547" s="30"/>
      <c r="C547" s="30"/>
      <c r="D547" s="34" t="s">
        <v>503</v>
      </c>
      <c r="E547" s="30"/>
      <c r="F547" s="30"/>
      <c r="G547" s="30"/>
      <c r="H547" s="30"/>
      <c r="I547" s="30"/>
      <c r="J547" s="30"/>
      <c r="K547" s="30"/>
      <c r="L547" s="150"/>
      <c r="M547" s="30"/>
    </row>
    <row r="548" spans="1:13" x14ac:dyDescent="0.25">
      <c r="A548" s="30"/>
      <c r="B548" s="30"/>
      <c r="C548" s="30"/>
      <c r="D548" s="30"/>
      <c r="E548" s="42" t="s">
        <v>118</v>
      </c>
      <c r="F548" s="34">
        <v>1</v>
      </c>
      <c r="G548" s="92">
        <v>0</v>
      </c>
      <c r="H548" s="92">
        <v>0</v>
      </c>
      <c r="I548" s="92">
        <v>0</v>
      </c>
      <c r="J548" s="85">
        <f>F548*(G548+ (G548= 0))*(H548+ (H548= 0))*(I548+ (I548= 0))</f>
        <v>1</v>
      </c>
      <c r="K548" s="30"/>
      <c r="L548" s="150"/>
      <c r="M548" s="30"/>
    </row>
    <row r="549" spans="1:13" x14ac:dyDescent="0.25">
      <c r="A549" s="30"/>
      <c r="B549" s="30"/>
      <c r="C549" s="30"/>
      <c r="D549" s="30"/>
      <c r="E549" s="30"/>
      <c r="F549" s="30"/>
      <c r="G549" s="30"/>
      <c r="H549" s="30"/>
      <c r="I549" s="30"/>
      <c r="J549" s="33" t="s">
        <v>343</v>
      </c>
      <c r="K549" s="90">
        <f>SUM(J548:J548)</f>
        <v>1</v>
      </c>
      <c r="L549" s="149"/>
      <c r="M549" s="118">
        <f>K549*L549</f>
        <v>0</v>
      </c>
    </row>
    <row r="550" spans="1:13" x14ac:dyDescent="0.25">
      <c r="A550" s="32"/>
      <c r="B550" s="32"/>
      <c r="C550" s="32"/>
      <c r="D550" s="32"/>
      <c r="E550" s="32"/>
      <c r="F550" s="32"/>
      <c r="G550" s="32"/>
      <c r="H550" s="32"/>
      <c r="I550" s="32"/>
      <c r="J550" s="32"/>
      <c r="K550" s="32"/>
      <c r="L550" s="151"/>
      <c r="M550" s="32"/>
    </row>
    <row r="551" spans="1:13" ht="22.5" x14ac:dyDescent="0.25">
      <c r="A551" s="42" t="s">
        <v>344</v>
      </c>
      <c r="B551" s="42" t="s">
        <v>21</v>
      </c>
      <c r="C551" s="42" t="s">
        <v>101</v>
      </c>
      <c r="D551" s="33" t="s">
        <v>345</v>
      </c>
      <c r="E551" s="30"/>
      <c r="F551" s="30"/>
      <c r="G551" s="30"/>
      <c r="H551" s="30"/>
      <c r="I551" s="30"/>
      <c r="J551" s="30"/>
      <c r="K551" s="87"/>
      <c r="L551" s="148"/>
      <c r="M551" s="87"/>
    </row>
    <row r="552" spans="1:13" ht="146.25" x14ac:dyDescent="0.25">
      <c r="A552" s="30"/>
      <c r="B552" s="30"/>
      <c r="C552" s="30"/>
      <c r="D552" s="34" t="s">
        <v>504</v>
      </c>
      <c r="E552" s="30"/>
      <c r="F552" s="30"/>
      <c r="G552" s="30"/>
      <c r="H552" s="30"/>
      <c r="I552" s="30"/>
      <c r="J552" s="30"/>
      <c r="K552" s="30"/>
      <c r="L552" s="150"/>
      <c r="M552" s="30"/>
    </row>
    <row r="553" spans="1:13" x14ac:dyDescent="0.25">
      <c r="A553" s="30"/>
      <c r="B553" s="30"/>
      <c r="C553" s="30"/>
      <c r="D553" s="30"/>
      <c r="E553" s="42" t="s">
        <v>112</v>
      </c>
      <c r="F553" s="34">
        <v>4</v>
      </c>
      <c r="G553" s="92">
        <v>0</v>
      </c>
      <c r="H553" s="92">
        <v>0</v>
      </c>
      <c r="I553" s="92">
        <v>0</v>
      </c>
      <c r="J553" s="102">
        <f>F553*(G553+ (G553= 0))*(H553+ (H553= 0))*(I553+ (I553= 0))</f>
        <v>4</v>
      </c>
      <c r="K553" s="30"/>
      <c r="L553" s="150"/>
      <c r="M553" s="30"/>
    </row>
    <row r="554" spans="1:13" x14ac:dyDescent="0.25">
      <c r="A554" s="30"/>
      <c r="B554" s="30"/>
      <c r="C554" s="30"/>
      <c r="D554" s="30"/>
      <c r="E554" s="42" t="s">
        <v>117</v>
      </c>
      <c r="F554" s="34">
        <v>3</v>
      </c>
      <c r="G554" s="92">
        <v>0</v>
      </c>
      <c r="H554" s="92">
        <v>0</v>
      </c>
      <c r="I554" s="92">
        <v>0</v>
      </c>
      <c r="J554" s="85">
        <f>F554*(G554+ (G554= 0))*(H554+ (H554= 0))*(I554+ (I554= 0))</f>
        <v>3</v>
      </c>
      <c r="K554" s="30"/>
      <c r="L554" s="150"/>
      <c r="M554" s="30"/>
    </row>
    <row r="555" spans="1:13" x14ac:dyDescent="0.25">
      <c r="A555" s="30"/>
      <c r="B555" s="30"/>
      <c r="C555" s="30"/>
      <c r="D555" s="30"/>
      <c r="E555" s="30"/>
      <c r="F555" s="30"/>
      <c r="G555" s="30"/>
      <c r="H555" s="30"/>
      <c r="I555" s="30"/>
      <c r="J555" s="33" t="s">
        <v>346</v>
      </c>
      <c r="K555" s="90">
        <f>SUM(J553:J554)</f>
        <v>7</v>
      </c>
      <c r="L555" s="149"/>
      <c r="M555" s="118">
        <f>K555*L555</f>
        <v>0</v>
      </c>
    </row>
    <row r="556" spans="1:13" x14ac:dyDescent="0.25">
      <c r="A556" s="32"/>
      <c r="B556" s="32"/>
      <c r="C556" s="32"/>
      <c r="D556" s="32"/>
      <c r="E556" s="32"/>
      <c r="F556" s="32"/>
      <c r="G556" s="32"/>
      <c r="H556" s="32"/>
      <c r="I556" s="32"/>
      <c r="J556" s="32"/>
      <c r="K556" s="32"/>
      <c r="L556" s="151"/>
      <c r="M556" s="32"/>
    </row>
    <row r="557" spans="1:13" ht="22.5" x14ac:dyDescent="0.25">
      <c r="A557" s="42" t="s">
        <v>347</v>
      </c>
      <c r="B557" s="42" t="s">
        <v>21</v>
      </c>
      <c r="C557" s="42" t="s">
        <v>101</v>
      </c>
      <c r="D557" s="33" t="s">
        <v>505</v>
      </c>
      <c r="E557" s="30"/>
      <c r="F557" s="30"/>
      <c r="G557" s="30"/>
      <c r="H557" s="30"/>
      <c r="I557" s="30"/>
      <c r="J557" s="30"/>
      <c r="K557" s="87"/>
      <c r="L557" s="148"/>
      <c r="M557" s="87"/>
    </row>
    <row r="558" spans="1:13" ht="78.75" x14ac:dyDescent="0.25">
      <c r="A558" s="30"/>
      <c r="B558" s="30"/>
      <c r="C558" s="30"/>
      <c r="D558" s="39" t="s">
        <v>524</v>
      </c>
      <c r="E558" s="30"/>
      <c r="F558" s="30"/>
      <c r="G558" s="30"/>
      <c r="H558" s="30"/>
      <c r="I558" s="30"/>
      <c r="J558" s="30"/>
      <c r="K558" s="30"/>
      <c r="L558" s="150"/>
      <c r="M558" s="30"/>
    </row>
    <row r="559" spans="1:13" x14ac:dyDescent="0.25">
      <c r="A559" s="30"/>
      <c r="B559" s="30"/>
      <c r="C559" s="30"/>
      <c r="D559" s="30"/>
      <c r="E559" s="42" t="s">
        <v>118</v>
      </c>
      <c r="F559" s="34">
        <v>2</v>
      </c>
      <c r="G559" s="92">
        <v>0</v>
      </c>
      <c r="H559" s="92">
        <v>0</v>
      </c>
      <c r="I559" s="92">
        <v>0</v>
      </c>
      <c r="J559" s="85">
        <f>F559*(G559+ (G559= 0))*(H559+ (H559= 0))*(I559+ (I559= 0))</f>
        <v>2</v>
      </c>
      <c r="K559" s="30"/>
      <c r="L559" s="150"/>
      <c r="M559" s="30"/>
    </row>
    <row r="560" spans="1:13" x14ac:dyDescent="0.25">
      <c r="A560" s="30"/>
      <c r="B560" s="30"/>
      <c r="C560" s="30"/>
      <c r="D560" s="30"/>
      <c r="E560" s="30"/>
      <c r="F560" s="30"/>
      <c r="G560" s="30"/>
      <c r="H560" s="30"/>
      <c r="I560" s="30"/>
      <c r="J560" s="33" t="s">
        <v>348</v>
      </c>
      <c r="K560" s="90">
        <f>SUM(J559:J559)</f>
        <v>2</v>
      </c>
      <c r="L560" s="153"/>
      <c r="M560" s="118">
        <f>K560*L560</f>
        <v>0</v>
      </c>
    </row>
    <row r="561" spans="1:13" x14ac:dyDescent="0.25">
      <c r="A561" s="32"/>
      <c r="B561" s="32"/>
      <c r="C561" s="32"/>
      <c r="D561" s="32"/>
      <c r="E561" s="32"/>
      <c r="F561" s="32"/>
      <c r="G561" s="32"/>
      <c r="H561" s="32"/>
      <c r="I561" s="32"/>
      <c r="J561" s="32"/>
      <c r="K561" s="32"/>
      <c r="L561" s="151"/>
      <c r="M561" s="32"/>
    </row>
    <row r="562" spans="1:13" ht="22.5" x14ac:dyDescent="0.25">
      <c r="A562" s="42" t="s">
        <v>349</v>
      </c>
      <c r="B562" s="42" t="s">
        <v>21</v>
      </c>
      <c r="C562" s="103" t="s">
        <v>101</v>
      </c>
      <c r="D562" s="50" t="s">
        <v>428</v>
      </c>
      <c r="E562" s="30"/>
      <c r="F562" s="30"/>
      <c r="G562" s="30"/>
      <c r="H562" s="30"/>
      <c r="I562" s="30"/>
      <c r="J562" s="30"/>
      <c r="K562" s="87"/>
      <c r="L562" s="148"/>
      <c r="M562" s="87"/>
    </row>
    <row r="563" spans="1:13" ht="67.5" x14ac:dyDescent="0.25">
      <c r="A563" s="30"/>
      <c r="B563" s="30"/>
      <c r="C563" s="30"/>
      <c r="D563" s="49" t="s">
        <v>460</v>
      </c>
      <c r="E563" s="30"/>
      <c r="F563" s="30"/>
      <c r="G563" s="30"/>
      <c r="H563" s="30"/>
      <c r="I563" s="30"/>
      <c r="J563" s="30"/>
      <c r="K563" s="30"/>
      <c r="L563" s="150"/>
      <c r="M563" s="30"/>
    </row>
    <row r="564" spans="1:13" x14ac:dyDescent="0.25">
      <c r="A564" s="30"/>
      <c r="B564" s="30"/>
      <c r="C564" s="30"/>
      <c r="D564" s="30"/>
      <c r="E564" s="42" t="s">
        <v>112</v>
      </c>
      <c r="F564" s="34">
        <v>2</v>
      </c>
      <c r="G564" s="92">
        <v>0</v>
      </c>
      <c r="H564" s="92">
        <v>0</v>
      </c>
      <c r="I564" s="92">
        <v>0</v>
      </c>
      <c r="J564" s="102">
        <f>F564*(G564+ (G564= 0))*(H564+ (H564= 0))*(I564+ (I564= 0))</f>
        <v>2</v>
      </c>
      <c r="K564" s="30"/>
      <c r="L564" s="150"/>
      <c r="M564" s="30"/>
    </row>
    <row r="565" spans="1:13" x14ac:dyDescent="0.25">
      <c r="A565" s="30"/>
      <c r="B565" s="30"/>
      <c r="C565" s="30"/>
      <c r="D565" s="30"/>
      <c r="E565" s="42" t="s">
        <v>117</v>
      </c>
      <c r="F565" s="34">
        <v>1</v>
      </c>
      <c r="G565" s="92">
        <v>0</v>
      </c>
      <c r="H565" s="92">
        <v>0</v>
      </c>
      <c r="I565" s="92">
        <v>0</v>
      </c>
      <c r="J565" s="102">
        <f>F565*(G565+ (G565= 0))*(H565+ (H565= 0))*(I565+ (I565= 0))</f>
        <v>1</v>
      </c>
      <c r="K565" s="30"/>
      <c r="L565" s="150"/>
      <c r="M565" s="30"/>
    </row>
    <row r="566" spans="1:13" x14ac:dyDescent="0.25">
      <c r="A566" s="30"/>
      <c r="B566" s="30"/>
      <c r="C566" s="30"/>
      <c r="D566" s="30"/>
      <c r="E566" s="42" t="s">
        <v>118</v>
      </c>
      <c r="F566" s="34">
        <v>1</v>
      </c>
      <c r="G566" s="92">
        <v>0</v>
      </c>
      <c r="H566" s="92">
        <v>0</v>
      </c>
      <c r="I566" s="92">
        <v>0</v>
      </c>
      <c r="J566" s="85">
        <f>F566*(G566+ (G566= 0))*(H566+ (H566= 0))*(I566+ (I566= 0))</f>
        <v>1</v>
      </c>
      <c r="K566" s="30"/>
      <c r="L566" s="150"/>
      <c r="M566" s="30"/>
    </row>
    <row r="567" spans="1:13" x14ac:dyDescent="0.25">
      <c r="A567" s="30"/>
      <c r="B567" s="30"/>
      <c r="C567" s="30"/>
      <c r="D567" s="30"/>
      <c r="E567" s="30"/>
      <c r="F567" s="30"/>
      <c r="G567" s="30"/>
      <c r="H567" s="30"/>
      <c r="I567" s="30"/>
      <c r="J567" s="33" t="s">
        <v>350</v>
      </c>
      <c r="K567" s="90">
        <f>SUM(J564:J566)</f>
        <v>4</v>
      </c>
      <c r="L567" s="153"/>
      <c r="M567" s="118">
        <f>K567*L567</f>
        <v>0</v>
      </c>
    </row>
    <row r="568" spans="1:13" x14ac:dyDescent="0.25">
      <c r="A568" s="32"/>
      <c r="B568" s="32"/>
      <c r="C568" s="32"/>
      <c r="D568" s="32"/>
      <c r="E568" s="32"/>
      <c r="F568" s="32"/>
      <c r="G568" s="32"/>
      <c r="H568" s="32"/>
      <c r="I568" s="32"/>
      <c r="J568" s="32"/>
      <c r="K568" s="32"/>
      <c r="L568" s="151"/>
      <c r="M568" s="32"/>
    </row>
    <row r="569" spans="1:13" ht="22.5" x14ac:dyDescent="0.25">
      <c r="A569" s="42" t="s">
        <v>351</v>
      </c>
      <c r="B569" s="42" t="s">
        <v>21</v>
      </c>
      <c r="C569" s="103" t="s">
        <v>101</v>
      </c>
      <c r="D569" s="33" t="s">
        <v>506</v>
      </c>
      <c r="E569" s="30"/>
      <c r="F569" s="30"/>
      <c r="G569" s="30"/>
      <c r="H569" s="30"/>
      <c r="I569" s="30"/>
      <c r="J569" s="30"/>
      <c r="K569" s="87"/>
      <c r="L569" s="148"/>
      <c r="M569" s="87"/>
    </row>
    <row r="570" spans="1:13" ht="67.5" x14ac:dyDescent="0.25">
      <c r="A570" s="30"/>
      <c r="B570" s="30"/>
      <c r="C570" s="30"/>
      <c r="D570" s="39" t="s">
        <v>529</v>
      </c>
      <c r="E570" s="30"/>
      <c r="F570" s="30"/>
      <c r="G570" s="30"/>
      <c r="H570" s="30"/>
      <c r="I570" s="30"/>
      <c r="J570" s="30"/>
      <c r="K570" s="30"/>
      <c r="L570" s="150"/>
      <c r="M570" s="30"/>
    </row>
    <row r="571" spans="1:13" x14ac:dyDescent="0.25">
      <c r="A571" s="30"/>
      <c r="B571" s="30"/>
      <c r="C571" s="30"/>
      <c r="D571" s="30"/>
      <c r="E571" s="42" t="s">
        <v>18</v>
      </c>
      <c r="F571" s="34">
        <v>7</v>
      </c>
      <c r="G571" s="92">
        <v>0</v>
      </c>
      <c r="H571" s="92">
        <v>0</v>
      </c>
      <c r="I571" s="92">
        <v>0</v>
      </c>
      <c r="J571" s="85">
        <f>F571*(G571+ (G571= 0))*(H571+ (H571= 0))*(I571+ (I571= 0))</f>
        <v>7</v>
      </c>
      <c r="K571" s="30"/>
      <c r="L571" s="150"/>
      <c r="M571" s="30"/>
    </row>
    <row r="572" spans="1:13" x14ac:dyDescent="0.25">
      <c r="A572" s="30"/>
      <c r="B572" s="30"/>
      <c r="C572" s="30"/>
      <c r="D572" s="30"/>
      <c r="E572" s="30"/>
      <c r="F572" s="30"/>
      <c r="G572" s="30"/>
      <c r="H572" s="30"/>
      <c r="I572" s="30"/>
      <c r="J572" s="33" t="s">
        <v>352</v>
      </c>
      <c r="K572" s="90">
        <f>SUM(J571:J571)</f>
        <v>7</v>
      </c>
      <c r="L572" s="153"/>
      <c r="M572" s="118">
        <f>K572*L572</f>
        <v>0</v>
      </c>
    </row>
    <row r="573" spans="1:13" x14ac:dyDescent="0.25">
      <c r="A573" s="32"/>
      <c r="B573" s="32"/>
      <c r="C573" s="32"/>
      <c r="D573" s="32"/>
      <c r="E573" s="32"/>
      <c r="F573" s="32"/>
      <c r="G573" s="32"/>
      <c r="H573" s="32"/>
      <c r="I573" s="32"/>
      <c r="J573" s="32"/>
      <c r="K573" s="32"/>
      <c r="L573" s="151"/>
      <c r="M573" s="32"/>
    </row>
    <row r="574" spans="1:13" ht="22.5" x14ac:dyDescent="0.25">
      <c r="A574" s="42" t="s">
        <v>353</v>
      </c>
      <c r="B574" s="42" t="s">
        <v>21</v>
      </c>
      <c r="C574" s="42" t="s">
        <v>101</v>
      </c>
      <c r="D574" s="33" t="s">
        <v>507</v>
      </c>
      <c r="E574" s="30"/>
      <c r="F574" s="30"/>
      <c r="G574" s="30"/>
      <c r="H574" s="30"/>
      <c r="I574" s="30"/>
      <c r="J574" s="30"/>
      <c r="K574" s="87"/>
      <c r="L574" s="148"/>
      <c r="M574" s="87"/>
    </row>
    <row r="575" spans="1:13" ht="67.5" x14ac:dyDescent="0.25">
      <c r="A575" s="30"/>
      <c r="B575" s="30"/>
      <c r="C575" s="30"/>
      <c r="D575" s="34" t="s">
        <v>530</v>
      </c>
      <c r="E575" s="30"/>
      <c r="F575" s="30"/>
      <c r="G575" s="30"/>
      <c r="H575" s="30"/>
      <c r="I575" s="30"/>
      <c r="J575" s="30"/>
      <c r="K575" s="30"/>
      <c r="L575" s="150"/>
      <c r="M575" s="30"/>
    </row>
    <row r="576" spans="1:13" x14ac:dyDescent="0.25">
      <c r="A576" s="30"/>
      <c r="B576" s="30"/>
      <c r="C576" s="30"/>
      <c r="D576" s="30"/>
      <c r="E576" s="42" t="s">
        <v>18</v>
      </c>
      <c r="F576" s="34">
        <v>7</v>
      </c>
      <c r="G576" s="92">
        <v>0</v>
      </c>
      <c r="H576" s="92">
        <v>0</v>
      </c>
      <c r="I576" s="92">
        <v>0</v>
      </c>
      <c r="J576" s="85">
        <f>F576*(G576+ (G576= 0))*(H576+ (H576= 0))*(I576+ (I576= 0))</f>
        <v>7</v>
      </c>
      <c r="K576" s="30"/>
      <c r="L576" s="150"/>
      <c r="M576" s="30"/>
    </row>
    <row r="577" spans="1:13" x14ac:dyDescent="0.25">
      <c r="A577" s="30"/>
      <c r="B577" s="30"/>
      <c r="C577" s="30"/>
      <c r="D577" s="30"/>
      <c r="E577" s="30"/>
      <c r="F577" s="30"/>
      <c r="G577" s="30"/>
      <c r="H577" s="30"/>
      <c r="I577" s="30"/>
      <c r="J577" s="33" t="s">
        <v>354</v>
      </c>
      <c r="K577" s="90">
        <f>SUM(J576:J576)</f>
        <v>7</v>
      </c>
      <c r="L577" s="153"/>
      <c r="M577" s="118">
        <f>K577*L577</f>
        <v>0</v>
      </c>
    </row>
    <row r="578" spans="1:13" x14ac:dyDescent="0.25">
      <c r="A578" s="32"/>
      <c r="B578" s="32"/>
      <c r="C578" s="32"/>
      <c r="D578" s="32"/>
      <c r="E578" s="32"/>
      <c r="F578" s="32"/>
      <c r="G578" s="32"/>
      <c r="H578" s="32"/>
      <c r="I578" s="32"/>
      <c r="J578" s="32"/>
      <c r="K578" s="32"/>
      <c r="L578" s="151"/>
      <c r="M578" s="32"/>
    </row>
    <row r="579" spans="1:13" ht="22.5" x14ac:dyDescent="0.25">
      <c r="A579" s="42" t="s">
        <v>355</v>
      </c>
      <c r="B579" s="42" t="s">
        <v>21</v>
      </c>
      <c r="C579" s="42" t="s">
        <v>101</v>
      </c>
      <c r="D579" s="33" t="s">
        <v>356</v>
      </c>
      <c r="E579" s="30"/>
      <c r="F579" s="30"/>
      <c r="G579" s="30"/>
      <c r="H579" s="30"/>
      <c r="I579" s="30"/>
      <c r="J579" s="30"/>
      <c r="K579" s="87"/>
      <c r="L579" s="148"/>
      <c r="M579" s="87"/>
    </row>
    <row r="580" spans="1:13" ht="56.25" x14ac:dyDescent="0.25">
      <c r="A580" s="30"/>
      <c r="B580" s="30"/>
      <c r="C580" s="30"/>
      <c r="D580" s="34" t="s">
        <v>508</v>
      </c>
      <c r="E580" s="30"/>
      <c r="F580" s="30"/>
      <c r="G580" s="30"/>
      <c r="H580" s="30"/>
      <c r="I580" s="30"/>
      <c r="J580" s="30"/>
      <c r="K580" s="30"/>
      <c r="L580" s="150"/>
      <c r="M580" s="30"/>
    </row>
    <row r="581" spans="1:13" x14ac:dyDescent="0.25">
      <c r="A581" s="30"/>
      <c r="B581" s="30"/>
      <c r="C581" s="30"/>
      <c r="D581" s="30"/>
      <c r="E581" s="42" t="s">
        <v>18</v>
      </c>
      <c r="F581" s="34">
        <v>1</v>
      </c>
      <c r="G581" s="92">
        <v>0</v>
      </c>
      <c r="H581" s="92">
        <v>0</v>
      </c>
      <c r="I581" s="92">
        <v>0</v>
      </c>
      <c r="J581" s="85">
        <f>F581*(G581+ (G581= 0))*(H581+ (H581= 0))*(I581+ (I581= 0))</f>
        <v>1</v>
      </c>
      <c r="K581" s="30"/>
      <c r="L581" s="150"/>
      <c r="M581" s="30"/>
    </row>
    <row r="582" spans="1:13" x14ac:dyDescent="0.25">
      <c r="A582" s="30"/>
      <c r="B582" s="30"/>
      <c r="C582" s="30"/>
      <c r="D582" s="30"/>
      <c r="E582" s="30"/>
      <c r="F582" s="30"/>
      <c r="G582" s="30"/>
      <c r="H582" s="30"/>
      <c r="I582" s="30"/>
      <c r="J582" s="33" t="s">
        <v>357</v>
      </c>
      <c r="K582" s="90">
        <f>SUM(J581:J581)</f>
        <v>1</v>
      </c>
      <c r="L582" s="149"/>
      <c r="M582" s="118">
        <f>K582*L582</f>
        <v>0</v>
      </c>
    </row>
    <row r="583" spans="1:13" x14ac:dyDescent="0.25">
      <c r="A583" s="32"/>
      <c r="B583" s="32"/>
      <c r="C583" s="32"/>
      <c r="D583" s="32"/>
      <c r="E583" s="32"/>
      <c r="F583" s="32"/>
      <c r="G583" s="32"/>
      <c r="H583" s="32"/>
      <c r="I583" s="32"/>
      <c r="J583" s="32"/>
      <c r="K583" s="32"/>
      <c r="L583" s="151"/>
      <c r="M583" s="32"/>
    </row>
    <row r="584" spans="1:13" ht="22.5" x14ac:dyDescent="0.25">
      <c r="A584" s="42" t="s">
        <v>358</v>
      </c>
      <c r="B584" s="42" t="s">
        <v>21</v>
      </c>
      <c r="C584" s="42" t="s">
        <v>101</v>
      </c>
      <c r="D584" s="33" t="s">
        <v>359</v>
      </c>
      <c r="E584" s="30"/>
      <c r="F584" s="30"/>
      <c r="G584" s="30"/>
      <c r="H584" s="30"/>
      <c r="I584" s="30"/>
      <c r="J584" s="30"/>
      <c r="K584" s="87"/>
      <c r="L584" s="148"/>
      <c r="M584" s="87"/>
    </row>
    <row r="585" spans="1:13" ht="56.25" x14ac:dyDescent="0.25">
      <c r="A585" s="30"/>
      <c r="B585" s="30"/>
      <c r="C585" s="30"/>
      <c r="D585" s="34" t="s">
        <v>509</v>
      </c>
      <c r="E585" s="30"/>
      <c r="F585" s="30"/>
      <c r="G585" s="30"/>
      <c r="H585" s="30"/>
      <c r="I585" s="30"/>
      <c r="J585" s="30"/>
      <c r="K585" s="30"/>
      <c r="L585" s="150"/>
      <c r="M585" s="30"/>
    </row>
    <row r="586" spans="1:13" x14ac:dyDescent="0.25">
      <c r="A586" s="30"/>
      <c r="B586" s="30"/>
      <c r="C586" s="30"/>
      <c r="D586" s="30"/>
      <c r="E586" s="42" t="s">
        <v>360</v>
      </c>
      <c r="F586" s="34">
        <v>2</v>
      </c>
      <c r="G586" s="92">
        <v>0</v>
      </c>
      <c r="H586" s="92">
        <v>0</v>
      </c>
      <c r="I586" s="92">
        <v>0</v>
      </c>
      <c r="J586" s="102">
        <f>F586*(G586+ (G586= 0))*(H586+ (H586= 0))*(I586+ (I586= 0))</f>
        <v>2</v>
      </c>
      <c r="K586" s="30"/>
      <c r="L586" s="150"/>
      <c r="M586" s="30"/>
    </row>
    <row r="587" spans="1:13" x14ac:dyDescent="0.25">
      <c r="A587" s="30"/>
      <c r="B587" s="30"/>
      <c r="C587" s="30"/>
      <c r="D587" s="30"/>
      <c r="E587" s="42" t="s">
        <v>361</v>
      </c>
      <c r="F587" s="34">
        <v>2</v>
      </c>
      <c r="G587" s="92">
        <v>0</v>
      </c>
      <c r="H587" s="92">
        <v>0</v>
      </c>
      <c r="I587" s="92">
        <v>0</v>
      </c>
      <c r="J587" s="85">
        <f>F587*(G587+ (G587= 0))*(H587+ (H587= 0))*(I587+ (I587= 0))</f>
        <v>2</v>
      </c>
      <c r="K587" s="30"/>
      <c r="L587" s="150"/>
      <c r="M587" s="30"/>
    </row>
    <row r="588" spans="1:13" x14ac:dyDescent="0.25">
      <c r="A588" s="30"/>
      <c r="B588" s="30"/>
      <c r="C588" s="30"/>
      <c r="D588" s="30"/>
      <c r="E588" s="30"/>
      <c r="F588" s="30"/>
      <c r="G588" s="30"/>
      <c r="H588" s="30"/>
      <c r="I588" s="30"/>
      <c r="J588" s="33" t="s">
        <v>362</v>
      </c>
      <c r="K588" s="90">
        <f>SUM(J586:J587)</f>
        <v>4</v>
      </c>
      <c r="L588" s="149"/>
      <c r="M588" s="118">
        <f>K588*L588</f>
        <v>0</v>
      </c>
    </row>
    <row r="589" spans="1:13" x14ac:dyDescent="0.25">
      <c r="A589" s="32"/>
      <c r="B589" s="32"/>
      <c r="C589" s="32"/>
      <c r="D589" s="32"/>
      <c r="E589" s="32"/>
      <c r="F589" s="32"/>
      <c r="G589" s="32"/>
      <c r="H589" s="32"/>
      <c r="I589" s="32"/>
      <c r="J589" s="32"/>
      <c r="K589" s="32"/>
      <c r="L589" s="151"/>
      <c r="M589" s="32"/>
    </row>
    <row r="590" spans="1:13" x14ac:dyDescent="0.25">
      <c r="A590" s="30"/>
      <c r="B590" s="30"/>
      <c r="C590" s="30"/>
      <c r="D590" s="30"/>
      <c r="E590" s="30"/>
      <c r="F590" s="30"/>
      <c r="G590" s="30"/>
      <c r="H590" s="30"/>
      <c r="I590" s="30"/>
      <c r="J590" s="33" t="s">
        <v>363</v>
      </c>
      <c r="K590" s="106">
        <v>1</v>
      </c>
      <c r="L590" s="157">
        <f>M538+M544+M549+M555+M560+M567+M572+M577+M582+M588</f>
        <v>0</v>
      </c>
      <c r="M590" s="101">
        <f>K590*L590</f>
        <v>0</v>
      </c>
    </row>
    <row r="591" spans="1:13" x14ac:dyDescent="0.25">
      <c r="A591" s="32"/>
      <c r="B591" s="32"/>
      <c r="C591" s="32"/>
      <c r="D591" s="32"/>
      <c r="E591" s="32"/>
      <c r="F591" s="32"/>
      <c r="G591" s="32"/>
      <c r="H591" s="32"/>
      <c r="I591" s="32"/>
      <c r="J591" s="32"/>
      <c r="K591" s="32"/>
      <c r="L591" s="151"/>
      <c r="M591" s="32"/>
    </row>
    <row r="592" spans="1:13" ht="22.5" x14ac:dyDescent="0.25">
      <c r="A592" s="14" t="s">
        <v>364</v>
      </c>
      <c r="B592" s="14" t="s">
        <v>17</v>
      </c>
      <c r="C592" s="14" t="s">
        <v>18</v>
      </c>
      <c r="D592" s="14" t="s">
        <v>365</v>
      </c>
      <c r="E592" s="41"/>
      <c r="F592" s="41"/>
      <c r="G592" s="41"/>
      <c r="H592" s="41"/>
      <c r="I592" s="41"/>
      <c r="J592" s="41"/>
      <c r="K592" s="41"/>
      <c r="L592" s="146"/>
      <c r="M592" s="41"/>
    </row>
    <row r="593" spans="1:13" ht="22.5" x14ac:dyDescent="0.25">
      <c r="A593" s="42" t="s">
        <v>366</v>
      </c>
      <c r="B593" s="42" t="s">
        <v>21</v>
      </c>
      <c r="C593" s="42" t="s">
        <v>37</v>
      </c>
      <c r="D593" s="33" t="s">
        <v>367</v>
      </c>
      <c r="E593" s="30"/>
      <c r="F593" s="30"/>
      <c r="G593" s="30"/>
      <c r="H593" s="30"/>
      <c r="I593" s="30"/>
      <c r="J593" s="30"/>
      <c r="K593" s="87"/>
      <c r="L593" s="148"/>
      <c r="M593" s="87"/>
    </row>
    <row r="594" spans="1:13" ht="101.25" x14ac:dyDescent="0.25">
      <c r="A594" s="30"/>
      <c r="B594" s="30"/>
      <c r="C594" s="30"/>
      <c r="D594" s="34" t="s">
        <v>368</v>
      </c>
      <c r="E594" s="30"/>
      <c r="F594" s="30"/>
      <c r="G594" s="30"/>
      <c r="H594" s="30"/>
      <c r="I594" s="30"/>
      <c r="J594" s="30"/>
      <c r="K594" s="30"/>
      <c r="L594" s="150"/>
      <c r="M594" s="30"/>
    </row>
    <row r="595" spans="1:13" x14ac:dyDescent="0.25">
      <c r="A595" s="30"/>
      <c r="B595" s="30"/>
      <c r="C595" s="30"/>
      <c r="D595" s="30"/>
      <c r="E595" s="42" t="s">
        <v>360</v>
      </c>
      <c r="F595" s="34">
        <v>1</v>
      </c>
      <c r="G595" s="92">
        <v>3.9</v>
      </c>
      <c r="H595" s="92">
        <v>0</v>
      </c>
      <c r="I595" s="92">
        <v>0</v>
      </c>
      <c r="J595" s="102">
        <f>F595*(G595+ (G595= 0))*(H595+ (H595= 0))*(I595+ (I595= 0))</f>
        <v>3.9</v>
      </c>
      <c r="K595" s="30"/>
      <c r="L595" s="150"/>
      <c r="M595" s="30"/>
    </row>
    <row r="596" spans="1:13" x14ac:dyDescent="0.25">
      <c r="A596" s="30"/>
      <c r="B596" s="30"/>
      <c r="C596" s="30"/>
      <c r="D596" s="30"/>
      <c r="E596" s="42" t="s">
        <v>361</v>
      </c>
      <c r="F596" s="34">
        <v>1</v>
      </c>
      <c r="G596" s="92">
        <v>5.4</v>
      </c>
      <c r="H596" s="92">
        <v>0</v>
      </c>
      <c r="I596" s="92">
        <v>0</v>
      </c>
      <c r="J596" s="102">
        <f>F596*(G596+ (G596= 0))*(H596+ (H596= 0))*(I596+ (I596= 0))</f>
        <v>5.4</v>
      </c>
      <c r="K596" s="30"/>
      <c r="L596" s="150"/>
      <c r="M596" s="30"/>
    </row>
    <row r="597" spans="1:13" x14ac:dyDescent="0.25">
      <c r="A597" s="30"/>
      <c r="B597" s="30"/>
      <c r="C597" s="30"/>
      <c r="D597" s="30"/>
      <c r="E597" s="42" t="s">
        <v>118</v>
      </c>
      <c r="F597" s="34">
        <v>1</v>
      </c>
      <c r="G597" s="92">
        <v>0.5</v>
      </c>
      <c r="H597" s="92">
        <v>0</v>
      </c>
      <c r="I597" s="92">
        <v>0</v>
      </c>
      <c r="J597" s="85">
        <f>F597*(G597+ (G597= 0))*(H597+ (H597= 0))*(I597+ (I597= 0))</f>
        <v>0.5</v>
      </c>
      <c r="K597" s="30"/>
      <c r="L597" s="150"/>
      <c r="M597" s="30"/>
    </row>
    <row r="598" spans="1:13" x14ac:dyDescent="0.25">
      <c r="A598" s="30"/>
      <c r="B598" s="30"/>
      <c r="C598" s="30"/>
      <c r="D598" s="30"/>
      <c r="E598" s="30"/>
      <c r="F598" s="30"/>
      <c r="G598" s="30"/>
      <c r="H598" s="30"/>
      <c r="I598" s="30"/>
      <c r="J598" s="33" t="s">
        <v>369</v>
      </c>
      <c r="K598" s="90">
        <f>SUM(J595:J597)</f>
        <v>9.8000000000000007</v>
      </c>
      <c r="L598" s="149"/>
      <c r="M598" s="118">
        <f>K598*L598</f>
        <v>0</v>
      </c>
    </row>
    <row r="599" spans="1:13" x14ac:dyDescent="0.25">
      <c r="A599" s="32"/>
      <c r="B599" s="32"/>
      <c r="C599" s="32"/>
      <c r="D599" s="32"/>
      <c r="E599" s="32"/>
      <c r="F599" s="32"/>
      <c r="G599" s="32"/>
      <c r="H599" s="32"/>
      <c r="I599" s="32"/>
      <c r="J599" s="32"/>
      <c r="K599" s="32"/>
      <c r="L599" s="151"/>
      <c r="M599" s="32"/>
    </row>
    <row r="600" spans="1:13" ht="22.5" x14ac:dyDescent="0.25">
      <c r="A600" s="42" t="s">
        <v>370</v>
      </c>
      <c r="B600" s="42" t="s">
        <v>21</v>
      </c>
      <c r="C600" s="42" t="s">
        <v>101</v>
      </c>
      <c r="D600" s="33" t="s">
        <v>371</v>
      </c>
      <c r="E600" s="30"/>
      <c r="F600" s="30"/>
      <c r="G600" s="30"/>
      <c r="H600" s="30"/>
      <c r="I600" s="30"/>
      <c r="J600" s="30"/>
      <c r="K600" s="87"/>
      <c r="L600" s="148"/>
      <c r="M600" s="87"/>
    </row>
    <row r="601" spans="1:13" ht="112.5" x14ac:dyDescent="0.25">
      <c r="A601" s="30"/>
      <c r="B601" s="30"/>
      <c r="C601" s="30"/>
      <c r="D601" s="34" t="s">
        <v>372</v>
      </c>
      <c r="E601" s="30"/>
      <c r="F601" s="30"/>
      <c r="G601" s="30"/>
      <c r="H601" s="30"/>
      <c r="I601" s="30"/>
      <c r="J601" s="30"/>
      <c r="K601" s="30"/>
      <c r="L601" s="150"/>
      <c r="M601" s="30"/>
    </row>
    <row r="602" spans="1:13" x14ac:dyDescent="0.25">
      <c r="A602" s="30"/>
      <c r="B602" s="30"/>
      <c r="C602" s="30"/>
      <c r="D602" s="30"/>
      <c r="E602" s="42" t="s">
        <v>18</v>
      </c>
      <c r="F602" s="34">
        <v>10</v>
      </c>
      <c r="G602" s="92">
        <v>0</v>
      </c>
      <c r="H602" s="92">
        <v>0</v>
      </c>
      <c r="I602" s="92">
        <v>0</v>
      </c>
      <c r="J602" s="85">
        <f>F602*(G602+ (G602= 0))*(H602+ (H602= 0))*(I602+ (I602= 0))</f>
        <v>10</v>
      </c>
      <c r="K602" s="30"/>
      <c r="L602" s="150"/>
      <c r="M602" s="30"/>
    </row>
    <row r="603" spans="1:13" x14ac:dyDescent="0.25">
      <c r="A603" s="30"/>
      <c r="B603" s="30"/>
      <c r="C603" s="30"/>
      <c r="D603" s="30"/>
      <c r="E603" s="30"/>
      <c r="F603" s="30"/>
      <c r="G603" s="30"/>
      <c r="H603" s="30"/>
      <c r="I603" s="30"/>
      <c r="J603" s="33" t="s">
        <v>373</v>
      </c>
      <c r="K603" s="90">
        <f>SUM(J602:J602)</f>
        <v>10</v>
      </c>
      <c r="L603" s="149"/>
      <c r="M603" s="118">
        <f>K603*L603</f>
        <v>0</v>
      </c>
    </row>
    <row r="604" spans="1:13" x14ac:dyDescent="0.25">
      <c r="A604" s="32"/>
      <c r="B604" s="32"/>
      <c r="C604" s="32"/>
      <c r="D604" s="32"/>
      <c r="E604" s="32"/>
      <c r="F604" s="32"/>
      <c r="G604" s="32"/>
      <c r="H604" s="32"/>
      <c r="I604" s="32"/>
      <c r="J604" s="32"/>
      <c r="K604" s="32"/>
      <c r="L604" s="151"/>
      <c r="M604" s="32"/>
    </row>
    <row r="605" spans="1:13" ht="22.5" x14ac:dyDescent="0.25">
      <c r="A605" s="42" t="s">
        <v>374</v>
      </c>
      <c r="B605" s="42" t="s">
        <v>21</v>
      </c>
      <c r="C605" s="42" t="s">
        <v>101</v>
      </c>
      <c r="D605" s="33" t="s">
        <v>475</v>
      </c>
      <c r="E605" s="30"/>
      <c r="F605" s="30"/>
      <c r="G605" s="30"/>
      <c r="H605" s="30"/>
      <c r="I605" s="30"/>
      <c r="J605" s="30"/>
      <c r="K605" s="87"/>
      <c r="L605" s="148"/>
      <c r="M605" s="87"/>
    </row>
    <row r="606" spans="1:13" ht="146.25" x14ac:dyDescent="0.25">
      <c r="A606" s="30"/>
      <c r="B606" s="30"/>
      <c r="C606" s="30"/>
      <c r="D606" s="34" t="s">
        <v>476</v>
      </c>
      <c r="E606" s="30"/>
      <c r="F606" s="30"/>
      <c r="G606" s="30"/>
      <c r="H606" s="30"/>
      <c r="I606" s="30"/>
      <c r="J606" s="30"/>
      <c r="K606" s="30"/>
      <c r="L606" s="150"/>
      <c r="M606" s="30"/>
    </row>
    <row r="607" spans="1:13" x14ac:dyDescent="0.25">
      <c r="A607" s="30"/>
      <c r="B607" s="30"/>
      <c r="C607" s="30"/>
      <c r="D607" s="30"/>
      <c r="E607" s="42" t="s">
        <v>18</v>
      </c>
      <c r="F607" s="34">
        <v>1</v>
      </c>
      <c r="G607" s="92">
        <v>0</v>
      </c>
      <c r="H607" s="92">
        <v>0</v>
      </c>
      <c r="I607" s="92">
        <v>0</v>
      </c>
      <c r="J607" s="85">
        <f>F607*(G607+ (G607= 0))*(H607+ (H607= 0))*(I607+ (I607= 0))</f>
        <v>1</v>
      </c>
      <c r="K607" s="30"/>
      <c r="L607" s="150"/>
      <c r="M607" s="30"/>
    </row>
    <row r="608" spans="1:13" x14ac:dyDescent="0.25">
      <c r="A608" s="30"/>
      <c r="B608" s="30"/>
      <c r="C608" s="30"/>
      <c r="D608" s="30"/>
      <c r="E608" s="30"/>
      <c r="F608" s="30"/>
      <c r="G608" s="30"/>
      <c r="H608" s="30"/>
      <c r="I608" s="30"/>
      <c r="J608" s="33" t="s">
        <v>375</v>
      </c>
      <c r="K608" s="90">
        <f>SUM(J607:J607)</f>
        <v>1</v>
      </c>
      <c r="L608" s="149"/>
      <c r="M608" s="118">
        <f>K608*L608</f>
        <v>0</v>
      </c>
    </row>
    <row r="609" spans="1:13" x14ac:dyDescent="0.25">
      <c r="A609" s="32"/>
      <c r="B609" s="32"/>
      <c r="C609" s="32"/>
      <c r="D609" s="32"/>
      <c r="E609" s="32"/>
      <c r="F609" s="32"/>
      <c r="G609" s="32"/>
      <c r="H609" s="32"/>
      <c r="I609" s="32"/>
      <c r="J609" s="32"/>
      <c r="K609" s="32"/>
      <c r="L609" s="151"/>
      <c r="M609" s="32"/>
    </row>
    <row r="610" spans="1:13" x14ac:dyDescent="0.25">
      <c r="A610" s="30"/>
      <c r="B610" s="30"/>
      <c r="C610" s="30"/>
      <c r="D610" s="30"/>
      <c r="E610" s="30"/>
      <c r="F610" s="30"/>
      <c r="G610" s="30"/>
      <c r="H610" s="30"/>
      <c r="I610" s="30"/>
      <c r="J610" s="19" t="s">
        <v>376</v>
      </c>
      <c r="K610" s="100">
        <v>1</v>
      </c>
      <c r="L610" s="154">
        <f>M598+M603+M608</f>
        <v>0</v>
      </c>
      <c r="M610" s="101">
        <f>K610*L610</f>
        <v>0</v>
      </c>
    </row>
    <row r="611" spans="1:13" x14ac:dyDescent="0.25">
      <c r="A611" s="32"/>
      <c r="B611" s="32"/>
      <c r="C611" s="32"/>
      <c r="D611" s="32"/>
      <c r="E611" s="32"/>
      <c r="F611" s="32"/>
      <c r="G611" s="32"/>
      <c r="H611" s="32"/>
      <c r="I611" s="32"/>
      <c r="J611" s="32"/>
      <c r="K611" s="32"/>
      <c r="L611" s="151"/>
      <c r="M611" s="32"/>
    </row>
    <row r="612" spans="1:13" ht="22.5" x14ac:dyDescent="0.25">
      <c r="A612" s="14" t="s">
        <v>377</v>
      </c>
      <c r="B612" s="14" t="s">
        <v>17</v>
      </c>
      <c r="C612" s="14" t="s">
        <v>18</v>
      </c>
      <c r="D612" s="14" t="s">
        <v>378</v>
      </c>
      <c r="E612" s="41"/>
      <c r="F612" s="41"/>
      <c r="G612" s="41"/>
      <c r="H612" s="41"/>
      <c r="I612" s="41"/>
      <c r="J612" s="41"/>
      <c r="K612" s="41"/>
      <c r="L612" s="146"/>
      <c r="M612" s="41"/>
    </row>
    <row r="613" spans="1:13" s="120" customFormat="1" ht="22.5" x14ac:dyDescent="0.25">
      <c r="A613" s="81" t="s">
        <v>429</v>
      </c>
      <c r="B613" s="42" t="s">
        <v>21</v>
      </c>
      <c r="C613" s="42" t="s">
        <v>430</v>
      </c>
      <c r="D613" s="33" t="s">
        <v>431</v>
      </c>
      <c r="E613" s="30"/>
      <c r="F613" s="30"/>
      <c r="G613" s="30"/>
      <c r="H613" s="30"/>
      <c r="I613" s="30"/>
      <c r="J613" s="30"/>
      <c r="K613" s="87"/>
      <c r="L613" s="148"/>
      <c r="M613" s="87"/>
    </row>
    <row r="614" spans="1:13" s="120" customFormat="1" ht="51.75" customHeight="1" x14ac:dyDescent="0.25">
      <c r="A614" s="84"/>
      <c r="B614" s="30"/>
      <c r="C614" s="30"/>
      <c r="D614" s="35" t="s">
        <v>432</v>
      </c>
      <c r="E614" s="30"/>
      <c r="F614" s="30"/>
      <c r="G614" s="30"/>
      <c r="H614" s="30"/>
      <c r="I614" s="30"/>
      <c r="J614" s="30"/>
      <c r="K614" s="30"/>
      <c r="L614" s="150"/>
      <c r="M614" s="30"/>
    </row>
    <row r="615" spans="1:13" s="120" customFormat="1" x14ac:dyDescent="0.25">
      <c r="A615" s="84"/>
      <c r="B615" s="30"/>
      <c r="C615" s="30"/>
      <c r="D615" s="34"/>
      <c r="E615" s="42" t="s">
        <v>18</v>
      </c>
      <c r="F615" s="49">
        <v>2</v>
      </c>
      <c r="G615" s="92"/>
      <c r="H615" s="92"/>
      <c r="I615" s="92"/>
      <c r="J615" s="85">
        <v>2</v>
      </c>
      <c r="K615" s="30"/>
      <c r="L615" s="150"/>
      <c r="M615" s="30"/>
    </row>
    <row r="616" spans="1:13" s="120" customFormat="1" x14ac:dyDescent="0.25">
      <c r="A616" s="84"/>
      <c r="B616" s="30"/>
      <c r="C616" s="30"/>
      <c r="D616" s="30"/>
      <c r="E616" s="30"/>
      <c r="F616" s="62"/>
      <c r="G616" s="30"/>
      <c r="H616" s="30"/>
      <c r="I616" s="30"/>
      <c r="J616" s="33" t="s">
        <v>433</v>
      </c>
      <c r="K616" s="90">
        <f>SUM(J615:J615)</f>
        <v>2</v>
      </c>
      <c r="L616" s="162"/>
      <c r="M616" s="118">
        <f>K616*L616</f>
        <v>0</v>
      </c>
    </row>
    <row r="617" spans="1:13" s="120" customFormat="1" ht="22.5" x14ac:dyDescent="0.25">
      <c r="A617" s="81" t="s">
        <v>434</v>
      </c>
      <c r="B617" s="42" t="s">
        <v>21</v>
      </c>
      <c r="C617" s="42" t="s">
        <v>430</v>
      </c>
      <c r="D617" s="55" t="s">
        <v>435</v>
      </c>
      <c r="E617" s="30"/>
      <c r="F617" s="62"/>
      <c r="G617" s="30"/>
      <c r="H617" s="30"/>
      <c r="I617" s="30"/>
      <c r="J617" s="30"/>
      <c r="K617" s="30"/>
      <c r="L617" s="150"/>
      <c r="M617" s="30"/>
    </row>
    <row r="618" spans="1:13" s="120" customFormat="1" ht="45" x14ac:dyDescent="0.25">
      <c r="A618" s="84"/>
      <c r="B618" s="30"/>
      <c r="C618" s="30"/>
      <c r="D618" s="35" t="s">
        <v>436</v>
      </c>
      <c r="E618" s="30"/>
      <c r="F618" s="62"/>
      <c r="G618" s="30"/>
      <c r="H618" s="30"/>
      <c r="I618" s="30"/>
      <c r="J618" s="30"/>
      <c r="K618" s="30"/>
      <c r="L618" s="150"/>
      <c r="M618" s="30"/>
    </row>
    <row r="619" spans="1:13" s="120" customFormat="1" x14ac:dyDescent="0.25">
      <c r="A619" s="84"/>
      <c r="B619" s="30"/>
      <c r="C619" s="30"/>
      <c r="D619" s="34"/>
      <c r="E619" s="34"/>
      <c r="F619" s="49">
        <v>2</v>
      </c>
      <c r="G619" s="92"/>
      <c r="H619" s="92"/>
      <c r="I619" s="92"/>
      <c r="J619" s="85">
        <v>2</v>
      </c>
      <c r="K619" s="30"/>
      <c r="L619" s="150"/>
      <c r="M619" s="30"/>
    </row>
    <row r="620" spans="1:13" s="120" customFormat="1" x14ac:dyDescent="0.25">
      <c r="A620" s="84"/>
      <c r="B620" s="30"/>
      <c r="C620" s="30"/>
      <c r="D620" s="30"/>
      <c r="E620" s="30"/>
      <c r="F620" s="62"/>
      <c r="G620" s="30"/>
      <c r="H620" s="30"/>
      <c r="I620" s="30"/>
      <c r="J620" s="33" t="s">
        <v>437</v>
      </c>
      <c r="K620" s="90">
        <f>SUM(J619:J619)</f>
        <v>2</v>
      </c>
      <c r="L620" s="162"/>
      <c r="M620" s="118">
        <f>K620*L620</f>
        <v>0</v>
      </c>
    </row>
    <row r="621" spans="1:13" s="120" customFormat="1" ht="22.5" x14ac:dyDescent="0.25">
      <c r="A621" s="81" t="s">
        <v>438</v>
      </c>
      <c r="B621" s="42" t="s">
        <v>21</v>
      </c>
      <c r="C621" s="42" t="s">
        <v>430</v>
      </c>
      <c r="D621" s="55" t="s">
        <v>439</v>
      </c>
      <c r="E621" s="30"/>
      <c r="F621" s="62"/>
      <c r="G621" s="30"/>
      <c r="H621" s="30"/>
      <c r="I621" s="30"/>
      <c r="J621" s="30"/>
      <c r="K621" s="30"/>
      <c r="L621" s="150"/>
      <c r="M621" s="30"/>
    </row>
    <row r="622" spans="1:13" s="120" customFormat="1" ht="110.25" customHeight="1" x14ac:dyDescent="0.25">
      <c r="A622" s="84"/>
      <c r="B622" s="30"/>
      <c r="C622" s="30"/>
      <c r="D622" s="35" t="s">
        <v>440</v>
      </c>
      <c r="E622" s="30"/>
      <c r="F622" s="62"/>
      <c r="G622" s="30"/>
      <c r="H622" s="30"/>
      <c r="I622" s="30"/>
      <c r="J622" s="30"/>
      <c r="K622" s="30"/>
      <c r="L622" s="150"/>
      <c r="M622" s="30"/>
    </row>
    <row r="623" spans="1:13" s="120" customFormat="1" x14ac:dyDescent="0.25">
      <c r="A623" s="84"/>
      <c r="B623" s="30"/>
      <c r="C623" s="30"/>
      <c r="D623" s="34"/>
      <c r="E623" s="34"/>
      <c r="F623" s="49">
        <v>2</v>
      </c>
      <c r="G623" s="92"/>
      <c r="H623" s="92"/>
      <c r="I623" s="92"/>
      <c r="J623" s="85">
        <v>2</v>
      </c>
      <c r="K623" s="30"/>
      <c r="L623" s="150"/>
      <c r="M623" s="30"/>
    </row>
    <row r="624" spans="1:13" s="120" customFormat="1" x14ac:dyDescent="0.25">
      <c r="A624" s="84"/>
      <c r="B624" s="30"/>
      <c r="C624" s="30"/>
      <c r="D624" s="30"/>
      <c r="E624" s="30"/>
      <c r="F624" s="30"/>
      <c r="G624" s="30"/>
      <c r="H624" s="30"/>
      <c r="I624" s="30"/>
      <c r="J624" s="33" t="s">
        <v>441</v>
      </c>
      <c r="K624" s="90">
        <f>SUM(J623:J623)</f>
        <v>2</v>
      </c>
      <c r="L624" s="162"/>
      <c r="M624" s="118">
        <f>K624*L624</f>
        <v>0</v>
      </c>
    </row>
    <row r="625" spans="1:13" s="120" customFormat="1" ht="15.75" thickBot="1" x14ac:dyDescent="0.3">
      <c r="A625" s="84"/>
      <c r="B625" s="30"/>
      <c r="C625" s="30"/>
      <c r="D625" s="30"/>
      <c r="E625" s="30"/>
      <c r="F625" s="30"/>
      <c r="G625" s="30"/>
      <c r="H625" s="30"/>
      <c r="I625" s="30"/>
      <c r="J625" s="121" t="s">
        <v>442</v>
      </c>
      <c r="K625" s="122"/>
      <c r="L625" s="163"/>
      <c r="M625" s="101">
        <f>SUM(M613:M624)</f>
        <v>0</v>
      </c>
    </row>
    <row r="626" spans="1:13" ht="24.75" customHeight="1" thickBot="1" x14ac:dyDescent="0.3">
      <c r="A626" s="123"/>
      <c r="B626" s="57"/>
      <c r="C626" s="57"/>
      <c r="D626" s="57"/>
      <c r="E626" s="57"/>
      <c r="F626" s="57"/>
      <c r="G626" s="124" t="s">
        <v>443</v>
      </c>
      <c r="H626" s="125"/>
      <c r="I626" s="125"/>
      <c r="J626" s="126"/>
      <c r="K626" s="127"/>
      <c r="L626" s="164"/>
      <c r="M626" s="128">
        <f>M625+M610+M590+M532+M501+M483+M453+M390+M358+M278+M233+M201+M188+M30</f>
        <v>0</v>
      </c>
    </row>
    <row r="627" spans="1:13" x14ac:dyDescent="0.25">
      <c r="A627" s="60"/>
      <c r="B627" s="60"/>
      <c r="C627" s="60"/>
      <c r="D627" s="60"/>
      <c r="E627" s="30"/>
      <c r="F627" s="30"/>
      <c r="G627" s="129" t="s">
        <v>444</v>
      </c>
      <c r="H627" s="129"/>
      <c r="I627" s="129"/>
      <c r="J627" s="129"/>
      <c r="K627" s="30"/>
      <c r="M627" s="130">
        <f>M626*0.13</f>
        <v>0</v>
      </c>
    </row>
    <row r="628" spans="1:13" ht="15.75" thickBot="1" x14ac:dyDescent="0.3">
      <c r="A628" s="60"/>
      <c r="B628" s="60"/>
      <c r="C628" s="60"/>
      <c r="D628" s="60"/>
      <c r="G628" s="131" t="s">
        <v>445</v>
      </c>
      <c r="H628" s="131"/>
      <c r="I628" s="131"/>
      <c r="J628" s="131"/>
      <c r="M628" s="132">
        <f>M626*0.06</f>
        <v>0</v>
      </c>
    </row>
    <row r="629" spans="1:13" ht="15.75" thickBot="1" x14ac:dyDescent="0.3">
      <c r="A629" s="120"/>
      <c r="G629" s="124" t="s">
        <v>446</v>
      </c>
      <c r="H629" s="125"/>
      <c r="I629" s="125"/>
      <c r="J629" s="126" t="s">
        <v>447</v>
      </c>
      <c r="M629" s="133">
        <f>SUM(M626:M628)</f>
        <v>0</v>
      </c>
    </row>
    <row r="630" spans="1:13" ht="22.5" x14ac:dyDescent="0.25">
      <c r="A630" s="134" t="s">
        <v>448</v>
      </c>
      <c r="B630" s="14" t="s">
        <v>17</v>
      </c>
      <c r="C630" s="14" t="s">
        <v>18</v>
      </c>
      <c r="D630" s="14" t="s">
        <v>380</v>
      </c>
      <c r="E630" s="41"/>
      <c r="F630" s="41"/>
      <c r="G630" s="41"/>
      <c r="H630" s="41"/>
      <c r="I630" s="41"/>
      <c r="J630" s="41"/>
      <c r="K630" s="41"/>
      <c r="L630" s="146"/>
      <c r="M630" s="41"/>
    </row>
    <row r="631" spans="1:13" x14ac:dyDescent="0.25">
      <c r="A631" s="84"/>
      <c r="B631" s="30"/>
      <c r="C631" s="30"/>
      <c r="D631" s="30"/>
      <c r="E631" s="30"/>
      <c r="F631" s="30"/>
      <c r="G631" s="30"/>
      <c r="H631" s="30"/>
      <c r="I631" s="30"/>
      <c r="J631" s="30"/>
      <c r="K631" s="30"/>
      <c r="L631" s="150"/>
      <c r="M631" s="30"/>
    </row>
    <row r="632" spans="1:13" ht="22.5" x14ac:dyDescent="0.25">
      <c r="A632" s="81" t="s">
        <v>449</v>
      </c>
      <c r="B632" s="42" t="s">
        <v>21</v>
      </c>
      <c r="C632" s="42" t="s">
        <v>430</v>
      </c>
      <c r="D632" s="33" t="s">
        <v>380</v>
      </c>
      <c r="E632" s="34"/>
      <c r="F632" s="34"/>
      <c r="G632" s="34"/>
      <c r="H632" s="34"/>
      <c r="I632" s="34"/>
      <c r="J632" s="33" t="s">
        <v>450</v>
      </c>
      <c r="K632" s="92"/>
      <c r="L632" s="166"/>
      <c r="M632" s="90">
        <v>850</v>
      </c>
    </row>
    <row r="633" spans="1:13" ht="15.75" thickBot="1" x14ac:dyDescent="0.3">
      <c r="A633" s="135"/>
      <c r="B633" s="31"/>
      <c r="C633" s="31"/>
      <c r="D633" s="31"/>
      <c r="E633" s="30"/>
      <c r="F633" s="30"/>
      <c r="G633" s="30"/>
      <c r="H633" s="30"/>
      <c r="I633" s="30"/>
      <c r="J633" s="30"/>
      <c r="K633" s="113"/>
      <c r="L633" s="160"/>
      <c r="M633" s="83"/>
    </row>
    <row r="634" spans="1:13" ht="31.5" customHeight="1" thickBot="1" x14ac:dyDescent="0.3">
      <c r="A634" s="120"/>
      <c r="G634" s="124" t="s">
        <v>451</v>
      </c>
      <c r="H634" s="125"/>
      <c r="I634" s="125"/>
      <c r="J634" s="126"/>
      <c r="K634" s="61"/>
      <c r="L634" s="167"/>
      <c r="M634" s="136">
        <f>SUM(M629:M632)</f>
        <v>850</v>
      </c>
    </row>
    <row r="635" spans="1:13" ht="15.75" thickBot="1" x14ac:dyDescent="0.3">
      <c r="A635" s="120"/>
      <c r="G635" s="137" t="s">
        <v>452</v>
      </c>
      <c r="H635" s="138"/>
      <c r="I635" s="138"/>
      <c r="J635" s="139"/>
      <c r="M635" s="140"/>
    </row>
  </sheetData>
  <sheetProtection password="A910" sheet="1" objects="1" scenarios="1"/>
  <mergeCells count="10">
    <mergeCell ref="D6:D7"/>
    <mergeCell ref="G626:J626"/>
    <mergeCell ref="M634:M635"/>
    <mergeCell ref="G635:J635"/>
    <mergeCell ref="A1:D1"/>
    <mergeCell ref="A2:D2"/>
    <mergeCell ref="G627:J627"/>
    <mergeCell ref="G628:J628"/>
    <mergeCell ref="G629:J629"/>
    <mergeCell ref="G634:J634"/>
  </mergeCells>
  <phoneticPr fontId="7" type="noConversion"/>
  <dataValidations disablePrompts="1" count="1">
    <dataValidation type="list" allowBlank="1" showInputMessage="1" showErrorMessage="1" sqref="B630:B633 B4:B626">
      <formula1>"Capítulo,Partida,Mano de obra,Maquinaria,Material,Otros,"</formula1>
    </dataValidation>
  </dataValidations>
  <pageMargins left="0.7" right="0.7" top="0.75" bottom="0.75" header="0.3" footer="0.3"/>
  <pageSetup paperSize="9" scale="53" fitToHeight="0" orientation="portrait" r:id="rId1"/>
  <rowBreaks count="11" manualBreakCount="11">
    <brk id="47" max="16383" man="1"/>
    <brk id="88" max="16383" man="1"/>
    <brk id="140" max="16383" man="1"/>
    <brk id="195" max="16383" man="1"/>
    <brk id="213" max="16383" man="1"/>
    <brk id="253" max="16383" man="1"/>
    <brk id="401" max="16383" man="1"/>
    <brk id="454" max="16383" man="1"/>
    <brk id="495" max="16383" man="1"/>
    <brk id="550" max="16383" man="1"/>
    <brk id="60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workbookViewId="0">
      <pane xSplit="2" ySplit="3" topLeftCell="C10" activePane="bottomRight" state="frozen"/>
      <selection pane="topRight" activeCell="C1" sqref="C1"/>
      <selection pane="bottomLeft" activeCell="A4" sqref="A4"/>
      <selection pane="bottomRight" activeCell="D30" sqref="D30"/>
    </sheetView>
  </sheetViews>
  <sheetFormatPr baseColWidth="10" defaultRowHeight="15" x14ac:dyDescent="0.25"/>
  <cols>
    <col min="1" max="1" width="14.140625" bestFit="1" customWidth="1"/>
    <col min="2" max="2" width="33.140625" customWidth="1"/>
    <col min="3" max="4" width="8.140625" customWidth="1"/>
  </cols>
  <sheetData>
    <row r="1" spans="1:4" x14ac:dyDescent="0.25">
      <c r="A1" s="1" t="s">
        <v>0</v>
      </c>
      <c r="B1" s="2"/>
      <c r="C1" s="2"/>
      <c r="D1" s="2"/>
    </row>
    <row r="2" spans="1:4" ht="18.75" x14ac:dyDescent="0.25">
      <c r="A2" s="3" t="s">
        <v>1</v>
      </c>
      <c r="B2" s="4"/>
      <c r="C2" s="4"/>
      <c r="D2" s="4"/>
    </row>
    <row r="3" spans="1:4" x14ac:dyDescent="0.25">
      <c r="A3" s="5" t="s">
        <v>2</v>
      </c>
      <c r="B3" s="13" t="s">
        <v>3</v>
      </c>
      <c r="C3" s="13"/>
      <c r="D3" s="6" t="s">
        <v>4</v>
      </c>
    </row>
    <row r="4" spans="1:4" x14ac:dyDescent="0.25">
      <c r="A4" s="7" t="s">
        <v>15</v>
      </c>
      <c r="B4" s="14" t="s">
        <v>16</v>
      </c>
      <c r="C4" s="14"/>
      <c r="D4" s="17">
        <f>Presupuesto!M30</f>
        <v>0</v>
      </c>
    </row>
    <row r="5" spans="1:4" x14ac:dyDescent="0.25">
      <c r="A5" s="7" t="s">
        <v>35</v>
      </c>
      <c r="B5" s="14" t="s">
        <v>457</v>
      </c>
      <c r="C5" s="14"/>
      <c r="D5" s="17">
        <f>Presupuesto!M188</f>
        <v>0</v>
      </c>
    </row>
    <row r="6" spans="1:4" x14ac:dyDescent="0.25">
      <c r="A6" s="7" t="s">
        <v>126</v>
      </c>
      <c r="B6" s="14" t="s">
        <v>127</v>
      </c>
      <c r="C6" s="14"/>
      <c r="D6" s="17">
        <f>Presupuesto!M201</f>
        <v>0</v>
      </c>
    </row>
    <row r="7" spans="1:4" x14ac:dyDescent="0.25">
      <c r="A7" s="7" t="s">
        <v>134</v>
      </c>
      <c r="B7" s="14" t="s">
        <v>135</v>
      </c>
      <c r="C7" s="14"/>
      <c r="D7" s="17">
        <f>Presupuesto!M233</f>
        <v>0</v>
      </c>
    </row>
    <row r="8" spans="1:4" x14ac:dyDescent="0.25">
      <c r="A8" s="7" t="s">
        <v>148</v>
      </c>
      <c r="B8" s="14" t="s">
        <v>149</v>
      </c>
      <c r="C8" s="14"/>
      <c r="D8" s="17">
        <f>Presupuesto!M278</f>
        <v>0</v>
      </c>
    </row>
    <row r="9" spans="1:4" x14ac:dyDescent="0.25">
      <c r="A9" s="7" t="s">
        <v>179</v>
      </c>
      <c r="B9" s="14" t="s">
        <v>180</v>
      </c>
      <c r="C9" s="14"/>
      <c r="D9" s="8">
        <f>D12</f>
        <v>0</v>
      </c>
    </row>
    <row r="10" spans="1:4" x14ac:dyDescent="0.25">
      <c r="A10" s="12" t="s">
        <v>181</v>
      </c>
      <c r="B10" s="16" t="s">
        <v>182</v>
      </c>
      <c r="C10" s="16"/>
      <c r="D10" s="18">
        <f>Presupuesto!M286</f>
        <v>0</v>
      </c>
    </row>
    <row r="11" spans="1:4" x14ac:dyDescent="0.25">
      <c r="A11" s="12" t="s">
        <v>188</v>
      </c>
      <c r="B11" s="16" t="s">
        <v>189</v>
      </c>
      <c r="C11" s="16"/>
      <c r="D11" s="18">
        <f>Presupuesto!M356</f>
        <v>0</v>
      </c>
    </row>
    <row r="12" spans="1:4" x14ac:dyDescent="0.25">
      <c r="A12" s="9"/>
      <c r="B12" s="19" t="s">
        <v>225</v>
      </c>
      <c r="C12" s="19"/>
      <c r="D12" s="8">
        <f>SUM(D10:D11)</f>
        <v>0</v>
      </c>
    </row>
    <row r="13" spans="1:4" ht="1.1499999999999999" customHeight="1" x14ac:dyDescent="0.25">
      <c r="A13" s="11"/>
      <c r="B13" s="15"/>
      <c r="C13" s="15"/>
      <c r="D13" s="11"/>
    </row>
    <row r="14" spans="1:4" x14ac:dyDescent="0.25">
      <c r="A14" s="7" t="s">
        <v>226</v>
      </c>
      <c r="B14" s="14" t="s">
        <v>227</v>
      </c>
      <c r="C14" s="14"/>
      <c r="D14" s="17">
        <f>Presupuesto!M390</f>
        <v>0</v>
      </c>
    </row>
    <row r="15" spans="1:4" x14ac:dyDescent="0.25">
      <c r="A15" s="7" t="s">
        <v>245</v>
      </c>
      <c r="B15" s="14" t="s">
        <v>246</v>
      </c>
      <c r="C15" s="14"/>
      <c r="D15" s="17">
        <f>Presupuesto!M453</f>
        <v>0</v>
      </c>
    </row>
    <row r="16" spans="1:4" x14ac:dyDescent="0.25">
      <c r="A16" s="7" t="s">
        <v>292</v>
      </c>
      <c r="B16" s="14" t="s">
        <v>293</v>
      </c>
      <c r="C16" s="14"/>
      <c r="D16" s="17">
        <f>Presupuesto!M483</f>
        <v>0</v>
      </c>
    </row>
    <row r="17" spans="1:4" x14ac:dyDescent="0.25">
      <c r="A17" s="7" t="s">
        <v>306</v>
      </c>
      <c r="B17" s="14" t="s">
        <v>307</v>
      </c>
      <c r="C17" s="14"/>
      <c r="D17" s="17">
        <f>Presupuesto!M501</f>
        <v>0</v>
      </c>
    </row>
    <row r="18" spans="1:4" x14ac:dyDescent="0.25">
      <c r="A18" s="7" t="s">
        <v>319</v>
      </c>
      <c r="B18" s="14" t="s">
        <v>320</v>
      </c>
      <c r="C18" s="14"/>
      <c r="D18" s="17">
        <f>Presupuesto!M532</f>
        <v>0</v>
      </c>
    </row>
    <row r="19" spans="1:4" x14ac:dyDescent="0.25">
      <c r="A19" s="7" t="s">
        <v>333</v>
      </c>
      <c r="B19" s="14" t="s">
        <v>334</v>
      </c>
      <c r="C19" s="14"/>
      <c r="D19" s="17">
        <f>Presupuesto!M590</f>
        <v>0</v>
      </c>
    </row>
    <row r="20" spans="1:4" x14ac:dyDescent="0.25">
      <c r="A20" s="7" t="s">
        <v>364</v>
      </c>
      <c r="B20" s="14" t="s">
        <v>365</v>
      </c>
      <c r="C20" s="14"/>
      <c r="D20" s="17">
        <f>Presupuesto!M610</f>
        <v>0</v>
      </c>
    </row>
    <row r="21" spans="1:4" x14ac:dyDescent="0.25">
      <c r="A21" s="7" t="s">
        <v>377</v>
      </c>
      <c r="B21" s="14" t="s">
        <v>378</v>
      </c>
      <c r="C21" s="14"/>
      <c r="D21" s="17">
        <f>Presupuesto!M625</f>
        <v>0</v>
      </c>
    </row>
    <row r="22" spans="1:4" ht="15.75" thickBot="1" x14ac:dyDescent="0.3">
      <c r="A22" s="7" t="s">
        <v>379</v>
      </c>
      <c r="B22" s="14" t="s">
        <v>380</v>
      </c>
      <c r="C22" s="20"/>
      <c r="D22" s="21">
        <f>Presupuesto!M632</f>
        <v>850</v>
      </c>
    </row>
    <row r="23" spans="1:4" x14ac:dyDescent="0.25">
      <c r="A23" s="9"/>
      <c r="B23" s="22" t="s">
        <v>381</v>
      </c>
      <c r="C23" s="19"/>
      <c r="D23" s="8">
        <f>D4+D5+D6+D7+D8+D12+SUM(D14:D21)</f>
        <v>0</v>
      </c>
    </row>
    <row r="24" spans="1:4" ht="3.6" customHeight="1" x14ac:dyDescent="0.25">
      <c r="A24" s="9"/>
      <c r="B24" s="10"/>
      <c r="C24" s="10"/>
      <c r="D24" s="9"/>
    </row>
    <row r="25" spans="1:4" x14ac:dyDescent="0.25">
      <c r="B25" s="23" t="s">
        <v>382</v>
      </c>
      <c r="C25" s="17">
        <f>D23*0.13</f>
        <v>0</v>
      </c>
    </row>
    <row r="26" spans="1:4" ht="15.75" thickBot="1" x14ac:dyDescent="0.3">
      <c r="B26" s="23" t="s">
        <v>383</v>
      </c>
      <c r="C26" s="21">
        <f>D23*0.06</f>
        <v>0</v>
      </c>
      <c r="D26" s="24"/>
    </row>
    <row r="27" spans="1:4" ht="15.75" thickBot="1" x14ac:dyDescent="0.3">
      <c r="B27" s="23" t="s">
        <v>384</v>
      </c>
      <c r="C27" s="21"/>
      <c r="D27" s="25">
        <f>C25+C26</f>
        <v>0</v>
      </c>
    </row>
    <row r="28" spans="1:4" ht="3.6" customHeight="1" x14ac:dyDescent="0.25"/>
    <row r="29" spans="1:4" ht="15.75" thickBot="1" x14ac:dyDescent="0.3">
      <c r="B29" s="22" t="s">
        <v>385</v>
      </c>
      <c r="C29" s="24"/>
      <c r="D29" s="25">
        <f>SUM(D23:D28)+D22</f>
        <v>850</v>
      </c>
    </row>
    <row r="30" spans="1:4" ht="3.6" customHeight="1" x14ac:dyDescent="0.25">
      <c r="B30" s="26"/>
      <c r="C30" s="27"/>
      <c r="D30" s="27"/>
    </row>
    <row r="31" spans="1:4" ht="15.75" thickBot="1" x14ac:dyDescent="0.3">
      <c r="B31" s="28" t="s">
        <v>386</v>
      </c>
      <c r="C31" s="24"/>
      <c r="D31" s="25">
        <f>D29</f>
        <v>850</v>
      </c>
    </row>
    <row r="32" spans="1:4" ht="3.6" customHeight="1"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vt:lpstr>
      <vt:lpstr>Resumen</vt:lpstr>
    </vt:vector>
  </TitlesOfParts>
  <Company>TuSoft.org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TuSoft</dc:creator>
  <cp:lastModifiedBy>Beatriz Sanchez</cp:lastModifiedBy>
  <cp:lastPrinted>2020-03-09T16:14:48Z</cp:lastPrinted>
  <dcterms:created xsi:type="dcterms:W3CDTF">2020-03-03T10:36:23Z</dcterms:created>
  <dcterms:modified xsi:type="dcterms:W3CDTF">2020-04-13T16:09:55Z</dcterms:modified>
</cp:coreProperties>
</file>