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6605" windowHeight="4065" tabRatio="571"/>
  </bookViews>
  <sheets>
    <sheet name="MODELO 2 - LOTE 1" sheetId="1" r:id="rId1"/>
    <sheet name="MODELO 3 - LOTE 2" sheetId="2" r:id="rId2"/>
    <sheet name="MODELO 4 - LOTE 3A" sheetId="4" r:id="rId3"/>
    <sheet name="MODELO 4 - LOTE 3B" sheetId="5" r:id="rId4"/>
    <sheet name="RESUMEN" sheetId="3" r:id="rId5"/>
    <sheet name="MODELO 4-ELEMENTOS ADICIONALES" sheetId="6" r:id="rId6"/>
  </sheets>
  <definedNames>
    <definedName name="_xlnm._FilterDatabase" localSheetId="0" hidden="1">'MODELO 2 - LOTE 1'!$A$4:$E$19</definedName>
  </definedNames>
  <calcPr calcId="145621"/>
</workbook>
</file>

<file path=xl/calcChain.xml><?xml version="1.0" encoding="utf-8"?>
<calcChain xmlns="http://schemas.openxmlformats.org/spreadsheetml/2006/main">
  <c r="J25" i="4" l="1"/>
  <c r="O8" i="5"/>
  <c r="I8" i="5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4" i="2"/>
  <c r="K152" i="2" s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M79" i="1"/>
  <c r="N79" i="1" s="1"/>
  <c r="M78" i="1"/>
  <c r="N78" i="1" s="1"/>
  <c r="M77" i="1"/>
  <c r="N77" i="1" s="1"/>
  <c r="M76" i="1"/>
  <c r="N76" i="1" s="1"/>
  <c r="M75" i="1"/>
  <c r="N75" i="1" s="1"/>
  <c r="M74" i="1"/>
  <c r="N74" i="1" s="1"/>
  <c r="M73" i="1"/>
  <c r="N73" i="1" s="1"/>
  <c r="M72" i="1"/>
  <c r="N72" i="1" s="1"/>
  <c r="M71" i="1"/>
  <c r="N71" i="1" s="1"/>
  <c r="M70" i="1"/>
  <c r="N70" i="1" s="1"/>
  <c r="M69" i="1"/>
  <c r="N69" i="1" s="1"/>
  <c r="M68" i="1"/>
  <c r="N68" i="1" s="1"/>
  <c r="M67" i="1"/>
  <c r="N67" i="1" s="1"/>
  <c r="M66" i="1"/>
  <c r="N66" i="1" s="1"/>
  <c r="M65" i="1"/>
  <c r="N65" i="1" s="1"/>
  <c r="M64" i="1"/>
  <c r="N64" i="1" s="1"/>
  <c r="M63" i="1"/>
  <c r="N63" i="1" s="1"/>
  <c r="M62" i="1"/>
  <c r="N62" i="1" s="1"/>
  <c r="M61" i="1"/>
  <c r="N61" i="1" s="1"/>
  <c r="M60" i="1"/>
  <c r="N60" i="1" s="1"/>
  <c r="M59" i="1"/>
  <c r="N59" i="1" s="1"/>
  <c r="M58" i="1"/>
  <c r="N58" i="1" s="1"/>
  <c r="M57" i="1"/>
  <c r="N57" i="1" s="1"/>
  <c r="M56" i="1"/>
  <c r="N56" i="1" s="1"/>
  <c r="M55" i="1"/>
  <c r="N55" i="1" s="1"/>
  <c r="M54" i="1"/>
  <c r="N54" i="1" s="1"/>
  <c r="M53" i="1"/>
  <c r="N53" i="1" s="1"/>
  <c r="M52" i="1"/>
  <c r="N52" i="1" s="1"/>
  <c r="M51" i="1"/>
  <c r="N51" i="1" s="1"/>
  <c r="M50" i="1"/>
  <c r="N50" i="1" s="1"/>
  <c r="M49" i="1"/>
  <c r="N49" i="1" s="1"/>
  <c r="M48" i="1"/>
  <c r="N48" i="1" s="1"/>
  <c r="M47" i="1"/>
  <c r="N47" i="1" s="1"/>
  <c r="M46" i="1"/>
  <c r="N46" i="1" s="1"/>
  <c r="M45" i="1"/>
  <c r="N45" i="1" s="1"/>
  <c r="M44" i="1"/>
  <c r="N44" i="1" s="1"/>
  <c r="M43" i="1"/>
  <c r="N43" i="1" s="1"/>
  <c r="M42" i="1"/>
  <c r="N42" i="1" s="1"/>
  <c r="M41" i="1"/>
  <c r="N41" i="1" s="1"/>
  <c r="M40" i="1"/>
  <c r="N40" i="1" s="1"/>
  <c r="M39" i="1"/>
  <c r="N39" i="1" s="1"/>
  <c r="M38" i="1"/>
  <c r="N38" i="1" s="1"/>
  <c r="M37" i="1"/>
  <c r="N37" i="1" s="1"/>
  <c r="M36" i="1"/>
  <c r="N36" i="1" s="1"/>
  <c r="M35" i="1"/>
  <c r="N35" i="1" s="1"/>
  <c r="M34" i="1"/>
  <c r="N34" i="1" s="1"/>
  <c r="M33" i="1"/>
  <c r="N33" i="1" s="1"/>
  <c r="M32" i="1"/>
  <c r="N32" i="1" s="1"/>
  <c r="M31" i="1"/>
  <c r="N31" i="1" s="1"/>
  <c r="M30" i="1"/>
  <c r="N30" i="1" s="1"/>
  <c r="M29" i="1"/>
  <c r="N29" i="1" s="1"/>
  <c r="M28" i="1"/>
  <c r="N28" i="1" s="1"/>
  <c r="M27" i="1"/>
  <c r="N27" i="1" s="1"/>
  <c r="M26" i="1"/>
  <c r="N26" i="1" s="1"/>
  <c r="M25" i="1"/>
  <c r="N25" i="1" s="1"/>
  <c r="M24" i="1"/>
  <c r="N24" i="1" s="1"/>
  <c r="M23" i="1"/>
  <c r="N23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M9" i="1"/>
  <c r="N9" i="1" s="1"/>
  <c r="M8" i="1"/>
  <c r="N8" i="1" s="1"/>
  <c r="M7" i="1"/>
  <c r="N7" i="1" s="1"/>
  <c r="M6" i="1"/>
  <c r="N6" i="1" s="1"/>
  <c r="M5" i="1"/>
  <c r="N5" i="1" s="1"/>
  <c r="I6" i="1"/>
  <c r="I7" i="1"/>
  <c r="I8" i="1"/>
  <c r="I9" i="1"/>
  <c r="I10" i="1"/>
  <c r="I11" i="1"/>
  <c r="P11" i="1" s="1"/>
  <c r="I12" i="1"/>
  <c r="I13" i="1"/>
  <c r="P13" i="1" s="1"/>
  <c r="I14" i="1"/>
  <c r="P14" i="1" s="1"/>
  <c r="I15" i="1"/>
  <c r="P15" i="1" s="1"/>
  <c r="I16" i="1"/>
  <c r="I17" i="1"/>
  <c r="P17" i="1" s="1"/>
  <c r="I18" i="1"/>
  <c r="P18" i="1" s="1"/>
  <c r="I19" i="1"/>
  <c r="P19" i="1" s="1"/>
  <c r="I20" i="1"/>
  <c r="I21" i="1"/>
  <c r="P21" i="1" s="1"/>
  <c r="I22" i="1"/>
  <c r="P22" i="1" s="1"/>
  <c r="I23" i="1"/>
  <c r="P23" i="1" s="1"/>
  <c r="I24" i="1"/>
  <c r="I25" i="1"/>
  <c r="P25" i="1" s="1"/>
  <c r="I26" i="1"/>
  <c r="P26" i="1" s="1"/>
  <c r="I27" i="1"/>
  <c r="P27" i="1" s="1"/>
  <c r="I28" i="1"/>
  <c r="I29" i="1"/>
  <c r="P29" i="1" s="1"/>
  <c r="I30" i="1"/>
  <c r="P30" i="1" s="1"/>
  <c r="I31" i="1"/>
  <c r="P31" i="1" s="1"/>
  <c r="I32" i="1"/>
  <c r="I33" i="1"/>
  <c r="P33" i="1" s="1"/>
  <c r="I34" i="1"/>
  <c r="P34" i="1" s="1"/>
  <c r="I35" i="1"/>
  <c r="P35" i="1" s="1"/>
  <c r="I36" i="1"/>
  <c r="I37" i="1"/>
  <c r="P37" i="1" s="1"/>
  <c r="I38" i="1"/>
  <c r="P38" i="1" s="1"/>
  <c r="I39" i="1"/>
  <c r="P39" i="1" s="1"/>
  <c r="I40" i="1"/>
  <c r="I41" i="1"/>
  <c r="P41" i="1" s="1"/>
  <c r="I42" i="1"/>
  <c r="P42" i="1" s="1"/>
  <c r="I43" i="1"/>
  <c r="P43" i="1" s="1"/>
  <c r="I44" i="1"/>
  <c r="I45" i="1"/>
  <c r="P45" i="1" s="1"/>
  <c r="I46" i="1"/>
  <c r="P46" i="1" s="1"/>
  <c r="I47" i="1"/>
  <c r="P47" i="1" s="1"/>
  <c r="I48" i="1"/>
  <c r="I49" i="1"/>
  <c r="P49" i="1" s="1"/>
  <c r="I50" i="1"/>
  <c r="P50" i="1" s="1"/>
  <c r="I51" i="1"/>
  <c r="P51" i="1" s="1"/>
  <c r="I52" i="1"/>
  <c r="I53" i="1"/>
  <c r="P53" i="1" s="1"/>
  <c r="I54" i="1"/>
  <c r="P54" i="1" s="1"/>
  <c r="I55" i="1"/>
  <c r="P55" i="1" s="1"/>
  <c r="I56" i="1"/>
  <c r="I57" i="1"/>
  <c r="P57" i="1" s="1"/>
  <c r="I58" i="1"/>
  <c r="P58" i="1" s="1"/>
  <c r="I59" i="1"/>
  <c r="P59" i="1" s="1"/>
  <c r="I60" i="1"/>
  <c r="I61" i="1"/>
  <c r="P61" i="1" s="1"/>
  <c r="I62" i="1"/>
  <c r="P62" i="1" s="1"/>
  <c r="I63" i="1"/>
  <c r="P63" i="1" s="1"/>
  <c r="I64" i="1"/>
  <c r="I65" i="1"/>
  <c r="P65" i="1" s="1"/>
  <c r="I66" i="1"/>
  <c r="P66" i="1" s="1"/>
  <c r="I67" i="1"/>
  <c r="P67" i="1" s="1"/>
  <c r="I68" i="1"/>
  <c r="I69" i="1"/>
  <c r="P69" i="1" s="1"/>
  <c r="I70" i="1"/>
  <c r="P70" i="1" s="1"/>
  <c r="I71" i="1"/>
  <c r="P71" i="1" s="1"/>
  <c r="I72" i="1"/>
  <c r="I73" i="1"/>
  <c r="P73" i="1" s="1"/>
  <c r="I74" i="1"/>
  <c r="P74" i="1" s="1"/>
  <c r="I75" i="1"/>
  <c r="P75" i="1" s="1"/>
  <c r="I76" i="1"/>
  <c r="I77" i="1"/>
  <c r="P77" i="1" s="1"/>
  <c r="I78" i="1"/>
  <c r="P78" i="1" s="1"/>
  <c r="I79" i="1"/>
  <c r="P79" i="1" s="1"/>
  <c r="I5" i="1"/>
  <c r="P10" i="1" l="1"/>
  <c r="P9" i="1"/>
  <c r="P7" i="1"/>
  <c r="Q8" i="5"/>
  <c r="P5" i="1"/>
  <c r="P76" i="1"/>
  <c r="P72" i="1"/>
  <c r="P68" i="1"/>
  <c r="P60" i="1"/>
  <c r="P52" i="1"/>
  <c r="P40" i="1"/>
  <c r="P32" i="1"/>
  <c r="P24" i="1"/>
  <c r="P20" i="1"/>
  <c r="P12" i="1"/>
  <c r="P8" i="1"/>
  <c r="P64" i="1"/>
  <c r="P56" i="1"/>
  <c r="P48" i="1"/>
  <c r="P44" i="1"/>
  <c r="P36" i="1"/>
  <c r="P28" i="1"/>
  <c r="P16" i="1"/>
  <c r="P6" i="1"/>
  <c r="G8" i="5"/>
  <c r="K5" i="1"/>
  <c r="P80" i="1" l="1"/>
  <c r="C5" i="3"/>
  <c r="C7" i="3"/>
  <c r="V8" i="5"/>
  <c r="T8" i="5"/>
  <c r="M8" i="5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C4" i="3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M25" i="4" l="1"/>
  <c r="G25" i="4"/>
  <c r="N25" i="4" s="1"/>
  <c r="F21" i="4"/>
  <c r="E21" i="4"/>
  <c r="O20" i="4"/>
  <c r="M20" i="4"/>
  <c r="G20" i="4"/>
  <c r="J20" i="4" s="1"/>
  <c r="O19" i="4"/>
  <c r="M19" i="4"/>
  <c r="G19" i="4"/>
  <c r="J19" i="4" s="1"/>
  <c r="O18" i="4"/>
  <c r="M18" i="4"/>
  <c r="G18" i="4"/>
  <c r="O17" i="4"/>
  <c r="M17" i="4"/>
  <c r="G17" i="4"/>
  <c r="J17" i="4" s="1"/>
  <c r="F16" i="4"/>
  <c r="E16" i="4"/>
  <c r="O15" i="4"/>
  <c r="M15" i="4"/>
  <c r="G15" i="4"/>
  <c r="J15" i="4" s="1"/>
  <c r="O14" i="4"/>
  <c r="M14" i="4"/>
  <c r="G14" i="4"/>
  <c r="J14" i="4" s="1"/>
  <c r="O13" i="4"/>
  <c r="M13" i="4"/>
  <c r="G13" i="4"/>
  <c r="O12" i="4"/>
  <c r="M12" i="4"/>
  <c r="G12" i="4"/>
  <c r="J12" i="4" s="1"/>
  <c r="F11" i="4"/>
  <c r="F23" i="4" s="1"/>
  <c r="E11" i="4"/>
  <c r="E23" i="4" s="1"/>
  <c r="O10" i="4"/>
  <c r="M10" i="4"/>
  <c r="G10" i="4"/>
  <c r="J10" i="4" s="1"/>
  <c r="O9" i="4"/>
  <c r="M9" i="4"/>
  <c r="J9" i="4"/>
  <c r="G9" i="4"/>
  <c r="O8" i="4"/>
  <c r="M8" i="4"/>
  <c r="G8" i="4"/>
  <c r="O7" i="4"/>
  <c r="M7" i="4"/>
  <c r="G7" i="4"/>
  <c r="J7" i="4" s="1"/>
  <c r="G16" i="4" l="1"/>
  <c r="G21" i="4"/>
  <c r="J18" i="4"/>
  <c r="G11" i="4"/>
  <c r="G23" i="4" s="1"/>
  <c r="G27" i="4" s="1"/>
  <c r="J8" i="4"/>
  <c r="J11" i="4" s="1"/>
  <c r="J13" i="4"/>
  <c r="J16" i="4" s="1"/>
  <c r="J21" i="4"/>
  <c r="J27" i="4" l="1"/>
  <c r="C6" i="3" s="1"/>
  <c r="J23" i="4"/>
  <c r="C8" i="3" l="1"/>
</calcChain>
</file>

<file path=xl/comments1.xml><?xml version="1.0" encoding="utf-8"?>
<comments xmlns="http://schemas.openxmlformats.org/spreadsheetml/2006/main">
  <authors>
    <author>Cristina Granado</author>
  </authors>
  <commentList>
    <comment ref="B30" authorId="0">
      <text>
        <r>
          <rPr>
            <b/>
            <sz val="9"/>
            <color indexed="81"/>
            <rFont val="Tahoma"/>
            <family val="2"/>
          </rPr>
          <t>Cristina Granado:</t>
        </r>
        <r>
          <rPr>
            <sz val="9"/>
            <color indexed="81"/>
            <rFont val="Tahoma"/>
            <family val="2"/>
          </rPr>
          <t xml:space="preserve">
821 mesas fuera de paquete. Divido entre total de item de la categoria</t>
        </r>
      </text>
    </comment>
  </commentList>
</comments>
</file>

<file path=xl/sharedStrings.xml><?xml version="1.0" encoding="utf-8"?>
<sst xmlns="http://schemas.openxmlformats.org/spreadsheetml/2006/main" count="1148" uniqueCount="963">
  <si>
    <t>ARMARIO AMUR BLANCO</t>
  </si>
  <si>
    <t>CERRADURA TURAMA</t>
  </si>
  <si>
    <t>CONJUNTO MOBILIARIO Nº 2</t>
  </si>
  <si>
    <t>CONJUNTO MOBILIARIO Nº 3</t>
  </si>
  <si>
    <t>ESTANTERIA AMAZONAS BLANCA</t>
  </si>
  <si>
    <t>ESTANTERIA AMAZONAS NEGRA</t>
  </si>
  <si>
    <t>ESTANTERÍA DRAVA</t>
  </si>
  <si>
    <t>ESTANTERÍA MINHO</t>
  </si>
  <si>
    <t>ESTANTERÍA NIÁGARA</t>
  </si>
  <si>
    <t>MESA ACONCAGUA BLANCA</t>
  </si>
  <si>
    <t>MESA ALPES</t>
  </si>
  <si>
    <t>MESA ALTA ANNAPURNA BLANCA</t>
  </si>
  <si>
    <t>MESA ALTA VINSON BLANCA</t>
  </si>
  <si>
    <t>MESA DESPACHO ANDES BLANCA</t>
  </si>
  <si>
    <t>MESA DESPACHO ANDES NEGRA</t>
  </si>
  <si>
    <t>MESA DOM BLANCA</t>
  </si>
  <si>
    <t>MESA DOM NEGRA</t>
  </si>
  <si>
    <t>MESA EVEREST</t>
  </si>
  <si>
    <t>MESA HIMALAYA</t>
  </si>
  <si>
    <t>MESA KATYN BLANCA</t>
  </si>
  <si>
    <t>MESA KIBO BLANCA</t>
  </si>
  <si>
    <t>MESA LHOTSE NEGRA</t>
  </si>
  <si>
    <t>MESA MAKALU BLANCA</t>
  </si>
  <si>
    <t>MESA MAKALU NEGRA</t>
  </si>
  <si>
    <t>MESA TEIDE</t>
  </si>
  <si>
    <t>MOSTRADOR TANA</t>
  </si>
  <si>
    <t>MOSTRADOR TORNE BLANCO</t>
  </si>
  <si>
    <t>MOSTRADOR TORNE GRIS</t>
  </si>
  <si>
    <t>PAPELERA DUERO BLANCA</t>
  </si>
  <si>
    <t>PAPELERA DUERO NEGRA</t>
  </si>
  <si>
    <t>PAPELERA GUADIANA NEGRA</t>
  </si>
  <si>
    <t>PERCHERO HORIZONTAL JORDÁN</t>
  </si>
  <si>
    <t>PERCHERO INDO BLANCO</t>
  </si>
  <si>
    <t>PERCHERO INDO NEGRO</t>
  </si>
  <si>
    <t>SILLA ALGECIRAS</t>
  </si>
  <si>
    <t>SILLA ALICANTE</t>
  </si>
  <si>
    <t>SILLA BARCELONA</t>
  </si>
  <si>
    <t>SILLA BELFAST</t>
  </si>
  <si>
    <t>SILLA BOSTON BLANCA</t>
  </si>
  <si>
    <t>SILLA GIRATORIA CADIZ</t>
  </si>
  <si>
    <t>SILLA MADRID</t>
  </si>
  <si>
    <t>SILLA NUEVA YORK BLANCA</t>
  </si>
  <si>
    <t>SILLA NUEVA YORK NEGRA</t>
  </si>
  <si>
    <t>SILLA OSLO BLANCA</t>
  </si>
  <si>
    <t>SILLA TOLEDO</t>
  </si>
  <si>
    <t>SILLON GRENOBLE NEGRO</t>
  </si>
  <si>
    <t>SILLON SANTIAGO BLANCO</t>
  </si>
  <si>
    <t>TABURETE LIMA</t>
  </si>
  <si>
    <t>TABURETE MILAN BLANCO</t>
  </si>
  <si>
    <t>TABURETE NAPOLES</t>
  </si>
  <si>
    <t>TABURETE PALERMO</t>
  </si>
  <si>
    <t>TABURETE PISA</t>
  </si>
  <si>
    <t>TABURETE QUITO</t>
  </si>
  <si>
    <t>TABURETE SIENA BLANCO</t>
  </si>
  <si>
    <t>TABURETE SIENA NEGRO</t>
  </si>
  <si>
    <t>TENSOR RANU</t>
  </si>
  <si>
    <t>VITRINA NARVA BLANCA</t>
  </si>
  <si>
    <t>Material
Expositores</t>
  </si>
  <si>
    <t>Material
SS.FF.</t>
  </si>
  <si>
    <t>MESA ALTA ANNAPURNA AZUL</t>
  </si>
  <si>
    <t>MESA ALTA ANNAPURNA GRIS</t>
  </si>
  <si>
    <t>MESA ALTA ANNAPURNA ROJA</t>
  </si>
  <si>
    <t>TABURETE GENOVA AZUL</t>
  </si>
  <si>
    <t>TABURETE GENOVA GRIS</t>
  </si>
  <si>
    <t>TABURETE GENOVA ROJO</t>
  </si>
  <si>
    <t>6RL03002</t>
  </si>
  <si>
    <t>6RL10035</t>
  </si>
  <si>
    <t>6RL12023</t>
  </si>
  <si>
    <t>6RL10197</t>
  </si>
  <si>
    <t>6RL09003</t>
  </si>
  <si>
    <t>6RL10058</t>
  </si>
  <si>
    <t>6RL14002</t>
  </si>
  <si>
    <t>6RL10090</t>
  </si>
  <si>
    <t>6RL14003</t>
  </si>
  <si>
    <t>6RL10091</t>
  </si>
  <si>
    <t>6RL07004</t>
  </si>
  <si>
    <t>6RL10084</t>
  </si>
  <si>
    <t>6RL07005</t>
  </si>
  <si>
    <t>6RL10086</t>
  </si>
  <si>
    <t>6RL07003</t>
  </si>
  <si>
    <t>6RL10087</t>
  </si>
  <si>
    <t>6RL07002</t>
  </si>
  <si>
    <t>6RL10088</t>
  </si>
  <si>
    <t>6RL07001</t>
  </si>
  <si>
    <t>6RL10047</t>
  </si>
  <si>
    <t>6RL02030</t>
  </si>
  <si>
    <t>6RL10095</t>
  </si>
  <si>
    <t>6RL02025</t>
  </si>
  <si>
    <t>6RL10100</t>
  </si>
  <si>
    <t>6RL02057</t>
  </si>
  <si>
    <t>6RL10106</t>
  </si>
  <si>
    <t>6RL02054</t>
  </si>
  <si>
    <t>6RL10112</t>
  </si>
  <si>
    <t>6RL02060</t>
  </si>
  <si>
    <t>6RL10228</t>
  </si>
  <si>
    <t>6RL02061</t>
  </si>
  <si>
    <t>6RL10229</t>
  </si>
  <si>
    <t>6RL02001</t>
  </si>
  <si>
    <t>6RL10017</t>
  </si>
  <si>
    <t>6RL02003</t>
  </si>
  <si>
    <t>6RL10019</t>
  </si>
  <si>
    <t>6RL02026</t>
  </si>
  <si>
    <t>6RL10117</t>
  </si>
  <si>
    <t>6RL02012</t>
  </si>
  <si>
    <t>6RL10028</t>
  </si>
  <si>
    <t>6RL02002</t>
  </si>
  <si>
    <t>6RL10018</t>
  </si>
  <si>
    <t>6RL02039</t>
  </si>
  <si>
    <t>6RL10124</t>
  </si>
  <si>
    <t>6RL12027</t>
  </si>
  <si>
    <t>6RL10201</t>
  </si>
  <si>
    <t>6RL12024</t>
  </si>
  <si>
    <t>6RL10198</t>
  </si>
  <si>
    <t>6RL12026</t>
  </si>
  <si>
    <t>6RL10200</t>
  </si>
  <si>
    <t>6RL02019</t>
  </si>
  <si>
    <t>6RL10133</t>
  </si>
  <si>
    <t>6RL08003</t>
  </si>
  <si>
    <t>6RL10075</t>
  </si>
  <si>
    <t>6RL08002</t>
  </si>
  <si>
    <t>6RL10049</t>
  </si>
  <si>
    <t>6RL08006</t>
  </si>
  <si>
    <t>6RL10050</t>
  </si>
  <si>
    <t>6RL04003</t>
  </si>
  <si>
    <t>6RL10060</t>
  </si>
  <si>
    <t>6RL04004</t>
  </si>
  <si>
    <t>6RL10061</t>
  </si>
  <si>
    <t>6RL04006</t>
  </si>
  <si>
    <t>6RL10063</t>
  </si>
  <si>
    <t>6RL06003</t>
  </si>
  <si>
    <t>6RL10046</t>
  </si>
  <si>
    <t>6RL06001</t>
  </si>
  <si>
    <t>6RL10044</t>
  </si>
  <si>
    <t>6RL06002</t>
  </si>
  <si>
    <t>6RL10045</t>
  </si>
  <si>
    <t>6RL01015</t>
  </si>
  <si>
    <t>6RL10015</t>
  </si>
  <si>
    <t>6RL01018</t>
  </si>
  <si>
    <t>6RL10053</t>
  </si>
  <si>
    <t>6RL01019</t>
  </si>
  <si>
    <t>6RL10135</t>
  </si>
  <si>
    <t>6RL01026</t>
  </si>
  <si>
    <t>6RL10136</t>
  </si>
  <si>
    <t>6RL01047</t>
  </si>
  <si>
    <t>6RL10142</t>
  </si>
  <si>
    <t>6RL01002</t>
  </si>
  <si>
    <t>6RL10002</t>
  </si>
  <si>
    <t>6RL01001</t>
  </si>
  <si>
    <t>6RL10001</t>
  </si>
  <si>
    <t>6RL01046</t>
  </si>
  <si>
    <t>6RL10154</t>
  </si>
  <si>
    <t>6RL01045</t>
  </si>
  <si>
    <t>6RL10155</t>
  </si>
  <si>
    <t>6RL01035</t>
  </si>
  <si>
    <t>6RL10156</t>
  </si>
  <si>
    <t>6RL01005</t>
  </si>
  <si>
    <t>6RL10005</t>
  </si>
  <si>
    <t>6RL01069</t>
  </si>
  <si>
    <t>6RL10169</t>
  </si>
  <si>
    <t>6RL01010</t>
  </si>
  <si>
    <t>6RL10010</t>
  </si>
  <si>
    <t>6RL01009</t>
  </si>
  <si>
    <t>6RL10009</t>
  </si>
  <si>
    <t>6RL01056</t>
  </si>
  <si>
    <t>6RL10179</t>
  </si>
  <si>
    <t>6RL01068</t>
  </si>
  <si>
    <t>6RL10181</t>
  </si>
  <si>
    <t>6RL01062</t>
  </si>
  <si>
    <t>6RL10182</t>
  </si>
  <si>
    <t>6RL01063</t>
  </si>
  <si>
    <t>6RL10183</t>
  </si>
  <si>
    <t>6RL01024</t>
  </si>
  <si>
    <t>6RL10184</t>
  </si>
  <si>
    <t>6RL01065</t>
  </si>
  <si>
    <t>6RL10187</t>
  </si>
  <si>
    <t>6RL01066</t>
  </si>
  <si>
    <t>6RL10188</t>
  </si>
  <si>
    <t>6RL11005</t>
  </si>
  <si>
    <t>6RL10056</t>
  </si>
  <si>
    <t>6RL08001</t>
  </si>
  <si>
    <t>6RL10067</t>
  </si>
  <si>
    <t>6RL02059</t>
  </si>
  <si>
    <t>6RL10105</t>
  </si>
  <si>
    <t>6RL02056</t>
  </si>
  <si>
    <t>6RL10107</t>
  </si>
  <si>
    <t>6RL02058</t>
  </si>
  <si>
    <t>6RL10108</t>
  </si>
  <si>
    <t>6RL01060</t>
  </si>
  <si>
    <t>6RL10176</t>
  </si>
  <si>
    <t>6RL01059</t>
  </si>
  <si>
    <t>6RL10177</t>
  </si>
  <si>
    <t>6RL01061</t>
  </si>
  <si>
    <t>6RL10178</t>
  </si>
  <si>
    <t>6RL01007</t>
  </si>
  <si>
    <t>6RL01070</t>
  </si>
  <si>
    <t>6RL02004</t>
  </si>
  <si>
    <t>6RL02031</t>
  </si>
  <si>
    <t>6RL02040</t>
  </si>
  <si>
    <t>6RL03004</t>
  </si>
  <si>
    <t>6RL12025</t>
  </si>
  <si>
    <t>6RL01078</t>
  </si>
  <si>
    <t>6RL01079</t>
  </si>
  <si>
    <t>6RL01080</t>
  </si>
  <si>
    <t>SILLA DE CARCASA EN POLIPROPILENO COLOR BLANCO, CON PATA EN TUBO REDONDO CROMADO.</t>
  </si>
  <si>
    <t>SILLA GIRATORIA SIN BRAZOS, CON RUEDAS, REGULABLE EN ALTURA POR PISTON A GAS. RESPALDO Y ASIENTO TAPIZADO COLOR NEGRO.</t>
  </si>
  <si>
    <t>SILLA FIJA CONFIDENTE, ESTRUCTURA DE TUBO CROMADO  CON ASIENTO Y RESPALDO POLIPIEL NEGRA.</t>
  </si>
  <si>
    <t>MODULO SILLON NEGRO, ESTRUCTURA DE ESPUMA DE ALTA DENSIDAD, ACABADO EN POLIPIEL. 55 X 72 X 77 CM</t>
  </si>
  <si>
    <t xml:space="preserve">TABURETE CON ESTRUCTURA EN TUBO DE ACERO PINTADO CON EPOXI NEGRO. ASIENTO EN POLIURETANO INYECTADO COLOR NEGRO </t>
  </si>
  <si>
    <t>MODULO SILLON BLANCO, ESTRUCTURA DE ESPUMA DE ALTA DENSIDAD, ACABADO EN POLIPIEL.55 X 72 X 77 CM.</t>
  </si>
  <si>
    <t xml:space="preserve">SILLA FIJA SIN BRAZOS. ESTRUCTURA DE TUBO  EN COLOR NEGRO. ASIENTO Y RESPALDO TAPIZADO EN COLOR AZUL. </t>
  </si>
  <si>
    <t xml:space="preserve">SILLA PLEGABLE. ESTRUCTURA METALICA CUADRADA TERMINACION CROMO, ASIENTO Y REPALDO POLIPROPILENO INYECTADO COLOR NEGRO. </t>
  </si>
  <si>
    <t>SILLA DE CARCASA EN POLIPROPILENO COLOR NEGRO, CON PATA EN TUBO REDONDO CROMADO.</t>
  </si>
  <si>
    <t xml:space="preserve">TABURETE CON ESTRUCTURA CUADRADA EN PLATA MATE. ASIENTO Y RESPALDO MULTILINEA LACADO NATURAL </t>
  </si>
  <si>
    <t xml:space="preserve">SILLA FIJA CON BRAZOS OVALADOS , ESTRUCTURA EN TUBO DE ACERO CROMADO, CARCASA DE POLIPROPILENO COLOR AMARILLO. </t>
  </si>
  <si>
    <t>SILLA FIJA APILABLE DE UNA SOLA PIEZA ACABADO POLIPROPILENO CON FIBRA DE VIDRIO SIN BRAZOS COLOR BLANCO</t>
  </si>
  <si>
    <t xml:space="preserve">SILLA FIJA APILABLE SIN BRAZOS , ESTRUCTURA EN POLIPIEL COLOR NEGRO. CON BASE DE PATIN DE VARILLA CROMADA </t>
  </si>
  <si>
    <t xml:space="preserve">SILLA FIJA APILABLE SIN BRAZOS , ESTRUCTURA EN POLIPIEL COLOR BLANCO. CON BASE DE PATIN DE VARILLA CROMADA </t>
  </si>
  <si>
    <t xml:space="preserve">SILLA FIJA APILABLE SIN BRAZOS INYECTADA EN POLIPROPILENO, RESPALDO  MULTILINEA. COLOR BLANCO </t>
  </si>
  <si>
    <t>TABURETE DE DISEÑO , REGULABLE EN ALTURA . ESTRUCTURA EN ARMAZON METALICO CROMADO CON REPOSAPIES.  RESPALDO Y ASIENTO FABRICADO EN ABS INYECTADO, COLOR BLANCO</t>
  </si>
  <si>
    <t>TABURETE DE DISEÑO , REGULABLE EN ALTURA. REPOSAPIES , COLUMNA Y BASE DE PLATO CROMADA. ASIENTO Y RESPALDO FABRICADO EN ABS INYECTADO.COLOR GRIS</t>
  </si>
  <si>
    <t>TABURETE DE DISEÑO , REGULABLE EN ALTURA. REPOSAPIES , COLUMNA Y BASE DE PLATO CROMADA. ASIENTO Y RESPALDO FABRICADO EN ABS INYECTADO.COLOR AZUL</t>
  </si>
  <si>
    <t>TABURETE DE DISEÑO , REGULABLE EN ALTURA. REPOSAPIES , COLUMNA Y BASE DE PLATO CROMADA. ASIENTO Y RESPALDO FABRICADO EN ABS INYECTADO.COLOR ROJO</t>
  </si>
  <si>
    <t>TABURETE DE DISEÑO , REGULABLE EN ALTURA. BASE , ARMAZON Y REPOSAPIES CROMADO. ASIENTO EN PVC Y ESPUMA EN COLOR NEGRO .</t>
  </si>
  <si>
    <t xml:space="preserve">TABURETE DE DISEÑO , REGULABLE EN ALTURA. BASE , ARMAZON Y REPOSAPIES CROMADO. ASIENTO EN ABS DE 10 MM EN COLOR BLANCO </t>
  </si>
  <si>
    <t>TABURETE DE DISEÑO , REGULABLE EN ALTURA. BASE  Y REPOSAPIES DE PLATO CROMADA. RESPALDO CON ASA Y ASIENTO FABRICADOS EN ABS INYECTADOS. COLOR BLANCO</t>
  </si>
  <si>
    <t xml:space="preserve">TABURETE DE DISEÑO , REGULABLE EN ALTURA. BASE  Y REPOSAPIES DE PLATO CROMADA. RESPALDO CON ASA Y ASIENTO FABRICADOS EN ABS INYECTADOS. COLOR NEGRO </t>
  </si>
  <si>
    <t xml:space="preserve">TABURETE DE DISEÑO, REGULABLE EN ALTURA. BASE, REPOSAPIES Y COLUMNA CROMADA. ASIENTO OVALADO FABRICADO EN ABS INYECTADO </t>
  </si>
  <si>
    <t xml:space="preserve">SILLON CON BRAZOS DE UNA PLAZA, ESTRUCTURA CUADRADA CROMADA BRILLO.ARMAZON RECUBIERTO DE ESPUMA DE ALTA DENSIDAD. TAPIZADO SINTETICO EN COLOR NEGRO. 66 X 71 X 74 CM </t>
  </si>
  <si>
    <t>SILLON CON BRAZOS DE UNA PLAZA, ESTRUCTURA CUADRADA CROMADA BRILLO.ARMAZON RECUBIERTO DE ESPUMA DE ALTA DENSIDAD. TAPIZADO SINTETICO EN COLOR BLANCO. 66 X 71 X 74 CM</t>
  </si>
  <si>
    <t>MESA REDONDA DE APROXIMADAMENTE 74 CM DE ALTURA Y SOBRE DE 80 CM DE DIAMETRO EN COLOR BLANCO</t>
  </si>
  <si>
    <t>MESA REDONDA DE  APROXIMADAMENTE 74 CM DE ALTURA Y SOBRE DE 90 CM DE DIAMETRO EN COLOR BLANCO</t>
  </si>
  <si>
    <t>MESA REDONDA DE  APROXIMADAMENTE 74 CM DE ALTURA Y SOBRE DE 80 CM DE DIAMETRO EN COLOR NEGRO</t>
  </si>
  <si>
    <t>MESA REDONDA DE APROXIMADAMENTE 74 CM DE ALTURA Y SOBRE DE 90 CM DE DIAMETRO EN COLOR NEGRO</t>
  </si>
  <si>
    <t>MESA REDONDA DE   APROXIMADAMENTE 74 CM DE ALTURA Y SOBRE DE CRISTAL FUME DE 80 CM DE DIAMETRO CON PATA CROMADA PLEGABLE</t>
  </si>
  <si>
    <t xml:space="preserve">MESA DE 135 X 65 X 72 CON SOPORTE DE CRISTAL SUPERIOR E INFERIOR Y JUEGO DE DOS CABALLETES METALICOS </t>
  </si>
  <si>
    <t>MESA REDONDA DE  APROXIMADAMENTE 74 CM DE ALTURA Y SOBRE DE 80 CM DE DIAMETRO Y 30 MM DE GROSOR EN COLOR BLANCO. PIE CIRCULAR CROMADO.</t>
  </si>
  <si>
    <t xml:space="preserve">MESA REDONDA DE  APROXIMADAMENTE 74 CM DE ALTURA Y SOBRE DE 70 CM DE DIAMETRO DE CRISTAL. PIE CIRCULAR CROMADO </t>
  </si>
  <si>
    <t xml:space="preserve">MESA CUADRADA DE   APROXIMADAMENTE 74 CM DE ALTURA CON ESTRUCTURA CROMADA  DE TUBO CUADRADO, SOBRE ELEVADO EN TERMINACION EN BLANCO </t>
  </si>
  <si>
    <t xml:space="preserve">MESA CUADRADA DE  APROXIMADAMENTE 74 CM DE ALTURA CON ESTRUCTURA CROMADA  DE TUBO CUADRADO , SOBRE ELEVADO  EN TERMINACION EN NEGRO </t>
  </si>
  <si>
    <t xml:space="preserve">MESA BAJA DE APROXIMADAMENTE 40 CM DE ALTURA  CON  PIE DE TUBO DE ACERO RECTANGULAR CROMADA. SOBRE DE 60 X 50 CM  EN COLOR BLANCO </t>
  </si>
  <si>
    <t xml:space="preserve">MESA BAJA  DE  APROXIMADAMENTE 40 CM DE ALTURA  CON  PIE DE TUBO DE ACERO RECTANGULAR CROMADA. SOBRE DE 60 X 50 CM  EN COLOR NEGRO </t>
  </si>
  <si>
    <t>MESA ALTA DE BAR DE 110 CM DE ALTURA. ARMAZON CON BASE DE 4 BRAZOS EN ACERO FUNDIDO Y SOBRE DE FORMICA DE 19 MM EN COLORES INTERCAMBIABLES (BLANCA)</t>
  </si>
  <si>
    <t xml:space="preserve">MESA ALTA DE BAR DE 110 CM DE ALTURA CON SOBRE DE FORMICA DE 19 MM EN COLORES INTERCAMBIABLES. ESTRUCTURA EN TUBO REDONDO CROMADO. GRIS </t>
  </si>
  <si>
    <t xml:space="preserve">MESA ALTA DE BAR DE 110 CM DE ALTURA CON SOBRE DE FORMICA DE 19 MM EN COLORES INTERCAMBIABLES. ESTRUCTURA EN TUBO REDONDO CROMADO. BLANCA </t>
  </si>
  <si>
    <t xml:space="preserve">MESA ALTA DE BAR DE 110 CM DE ALTURA CON SOBRE DE FORMICA DE 19 MM EN COLORES INTERCAMBIABLES. ESTRUCTURA EN TUBO REDONDO CROMADO. ROJA </t>
  </si>
  <si>
    <t>MESA ALTA DE BAR DE 110 CM DE ALTURA CON SOBRE DE FORMICA DE 19 MM EN COLORES INTERCAMBIABLES. ESTRUCTURA EN TUBO REDONDO CROMADO. AZUL</t>
  </si>
  <si>
    <t>MESA DESPACHO DE 120 X 74 X 77 CON TABLERO MELAMINADO EN BLANCO DE 19 MM, CON DOS CAJONES SUSPENDIDOS CON CERRADURA.</t>
  </si>
  <si>
    <t>MESA DESPACHO DE 120 X 74 X 77 CON TABLERO MELAMINADO EN NEGRO DE 25 MM CON DOS CAJONES SUSPENDIDOS CON CERRADURA.</t>
  </si>
  <si>
    <t>ARMARIO BAJO CON PUERTAS Y CERRADURA, ESTRUCTURA EN MELAMINA COLOR BLANCO Y CANTO COLOR NEGRO, CON ESTANTERIA INTERIOR. 92 X 40 X 75 CM.</t>
  </si>
  <si>
    <t>ARMARIO BAJO CON PUERTAS Y CERRADURA, ESTRUCTURA EN MELAMINA COLOR NEGRO Y CANTO COLOR NEGRO, CON ESTANTERIA INTERIOR. 92 X 40 X 75 CM.</t>
  </si>
  <si>
    <t>PAPELERA METALICA CIRCULAR DE 25 CM DE DIAMETRO Y 37 CM DE ALTURA. COLOR BLANCO</t>
  </si>
  <si>
    <t>PAPELERA METALICA CIRCULAR DE 25 CM DE DIAMETRO Y 37 CM DE ALTURA. COLOR NEGRA</t>
  </si>
  <si>
    <t>PAPELERA DE REJILLA EN POLIPROPILENO CIRCULAR, CON CAPACIDAD DE 10 LITROS. 25 CM DE DIAMETRO Y 23 CM DE ALTURA. COLOR NEGRO.</t>
  </si>
  <si>
    <t xml:space="preserve">PERCHERO METALICO COLOR BLANCO DE 171 CM DE ALTURA. CON 8 COLGADORES CON BOLAS CROMADAS, ESTRUCTURA DE TUBO Y PEANA REDONDA MISMO COLOR. </t>
  </si>
  <si>
    <t xml:space="preserve">PERCHERO METALICO COLOR NEGRO DE 171 CM DE ALTURA. CON 8 COLGADORES CON BOLAS CROMADAS, ESTRUCTURA DE TUBO Y  PEANA REDONDA MISMO COLOR. </t>
  </si>
  <si>
    <t>PERCHERO HORIZONTAL EXTENSIBLE REGULABLE EN ALTURA, CON RUEDAS. ESTRUCTURA METALICA EN TUBO REDONDO DE 25 MM EN COLOR NEGRO. CERRADO 110 X 50 X 120 CM. ABIERTO 167 X 50 X 193 CM.</t>
  </si>
  <si>
    <t>ESTANTERIA DE 4 BALDAS, ESTRUCTURA DE ALUMINIO COLOR BLANCO. BALDAS EN MADERA COLOR BLANCO Y CON DOS POSICIONES. 77 X 33 X 194 CM.</t>
  </si>
  <si>
    <t>ESTANTERIA DE 4 BALDAS, ESTRUCTURA DE ACERO COLOR ALUMINIO, BALDAS DE MADERA DE 25 MM EN COLOR NEGRO. 170 X 22 X 158 CM.</t>
  </si>
  <si>
    <t>ESTANTERIA DE 4 BALDAS DESMONTABLE. ESTRUCTURA DE TUBO REDONDO EN ALUMINIO, BALDAS DE REJILLA REGULABLES EN ALTURA, EN MISMO COLOR. 78 X 34 X 175 CM.</t>
  </si>
  <si>
    <t>ESTANTERIA DE 4 BALDAS, ESTRUCTURA CUADRADA  DE ACERO CROMADO, BALDAS EN MADERA COLOR BLANCO. 60 X 30 X 170 CM.</t>
  </si>
  <si>
    <t>ESTANTERIA DE 4 BALDAS, ESTRUCTURA CUADRADA  DE ACERO CROMADO, BALDAS EN MADERA COLOR NEGRO. 60 X 30 X 170 CM.</t>
  </si>
  <si>
    <t>VITRINA CON LUZ Y ARMARIO BAJO, CONSTRUIDA EN PERFIL DE ALUMINIO, TABLERO MELAMINADO COLOR BLANCO. PARTE INFERIOR CON PUERTAS CORREDERAS Y PARTE SUPERIOR ACRISTALADA CON BALDAS DE CRISTAL. ILUMINACION MEDIANTE 2 FOCOS.     MEDIDAS 100 X 50 X 198 CM.</t>
  </si>
  <si>
    <t>MOSTRADOR RECEPCION, CONSTRUIDO EN PERFIL DE ALUMINIO, TABLERO MELAMINADO EN BLANCO. BALDA INTERIOR. MEDIDAS 100 X 50 X 100 CM</t>
  </si>
  <si>
    <t>TENSOR DE CINTA RETRACTIL, ESTRUCTURA DE ACERO Y BASE CIRCULAR EN COLOR NEGRO. CINTA EXTENSIBLE HASTA 2 MTS. COLOR ROJO. ALTURA 90 CM.</t>
  </si>
  <si>
    <t>MESA ESTRUCTURA EN TUBO REDONDO DE ACERO ACABADO EN EPOXI GRIS. PATA REGULABLE EN ALTURA DE 72 CM.. SOBRE DE 120 X 80 CM. EN MELAMINA DE 19 MM. COLOR BLANCO</t>
  </si>
  <si>
    <t>MESA ESTRUCTURA EN TUBO REDONDO DE ACERO ACABADO EN EPOXI GRIS. PATA REGULABLE EN ALTURA DE 72 CM.. SOBRE DE 140 X 80 CM. EN MELAMINA DE 19 MM. COLOR BLANCO</t>
  </si>
  <si>
    <t>MESA ESTRUCTURA EN TUBO REDONDO DE ACERO ACABADO EN EPOXI GRIS. PATA REGULABLE EN ALTURA DE 72 CM.. SOBRE DE 120 X 80 CM. EN MELAMINA DE 19 MM. COLOR NEGRO</t>
  </si>
  <si>
    <t>MESA  ESTRUCTURA EN TUBO REDONDO DE ACERO ACABADO EN EPOXI GRIS. PATA REGULABLE EN ALTURA DE 72 CM.. SOBRE DE 140 X 80 CM. EN MELAMINA DE 19 MM. COLOR  NEGRO</t>
  </si>
  <si>
    <t>CONJUNTO Nº 2: COMPUESTO POR UNA MESA REDONDA Ø 80 CM. BASE DE 4 PATAS PLEGABLE, ALTURA  APROXIMADA 74 CM. SOBRE DE 30 MM. EN COLOR BLANCO. TRES SILLAS FIJAS FABRICADAS EN UNA SOLA PIEZA ABS INYECTADO COLOR BLANCO SIN BRAZOS.</t>
  </si>
  <si>
    <t>CONJUNTO Nº 3: COMPUESTO POR UNA MESA REDONDA Ø 80 CM. BASE DE 4 PATAS PLEGABLE, ALTURA  APROXIMADA 74 CM. SOBRE EN MELAMINA DE 19 MM. COLOR NEGRO. TRES SILLAS PLEGABLES, ESTRUCTURA CUADRADA CROMADA. ASIENTO Y RESPALDO EN POLIPROPILENO NEGRO.</t>
  </si>
  <si>
    <t>ASIENTO DE POLIPROPILENO EN COLOR BLANCO, PATAS EN ESTRUCTURA METALICA EN TUVO REDONDO DE 19 MM ACABADAS EN ALUMINIO.</t>
  </si>
  <si>
    <t>ASIENTO DE POLIPROPILENO EN COLOR NEGRO PATAS EN ESTRUCTURA METALICA EN TUVO REDONDO DE 19 MM ACABADAS EN ALUMINIO.</t>
  </si>
  <si>
    <t>SILLON GIRATORIO CON BRAZIOS DE UNA PLAZA, ESTRUCTURA EN TUBO DE ACERO Y BASE DE PLATA CROMADO. ARMAZON INTERIOR DE MADERA, RECUBIERTO DE ESPUMA POLIURETANO DE ALTA DENSIDAD, TAPZIADO EN POLIPIEL COLOR BLANCO. MEDIDAS 70X69X80CM</t>
  </si>
  <si>
    <t>SILLA CORFU</t>
  </si>
  <si>
    <t>SILLA DELFOS</t>
  </si>
  <si>
    <t>SILLON SANTIAGO NEGRO</t>
  </si>
  <si>
    <t>MESA KIBO NEGRA</t>
  </si>
  <si>
    <t>MESA KATYN NEGRA</t>
  </si>
  <si>
    <t>MESA ACONCAGUA NEGRA</t>
  </si>
  <si>
    <t>MESA LHOTSE BLANCA</t>
  </si>
  <si>
    <t>6RL10231</t>
  </si>
  <si>
    <t>6RL10232</t>
  </si>
  <si>
    <t>6RL10199</t>
  </si>
  <si>
    <t>6RL10007</t>
  </si>
  <si>
    <t>6RL10037</t>
  </si>
  <si>
    <t>ARMARIO AMUR NEGRO</t>
  </si>
  <si>
    <t>6RL10020</t>
  </si>
  <si>
    <t>6RL10126</t>
  </si>
  <si>
    <t>6RL10099</t>
  </si>
  <si>
    <t>6RL10168</t>
  </si>
  <si>
    <t>SILLON GRENOBLE BLANCO</t>
  </si>
  <si>
    <t>6RL10233</t>
  </si>
  <si>
    <t>SILLON POMPEYA</t>
  </si>
  <si>
    <t>Agnes/Amagni</t>
  </si>
  <si>
    <t>Aran/Torreon</t>
  </si>
  <si>
    <t>Bali Blanca</t>
  </si>
  <si>
    <t>Bali Negra</t>
  </si>
  <si>
    <t>Box Negra</t>
  </si>
  <si>
    <t>Box roja</t>
  </si>
  <si>
    <t>Box Blanca</t>
  </si>
  <si>
    <t>Safari</t>
  </si>
  <si>
    <t>Diamond</t>
  </si>
  <si>
    <t>Goya Blanca</t>
  </si>
  <si>
    <t>Goya Roja</t>
  </si>
  <si>
    <t>Goya Transparente</t>
  </si>
  <si>
    <t>Karina Blanca</t>
  </si>
  <si>
    <t>Karina Negra</t>
  </si>
  <si>
    <t>Louis Ghost</t>
  </si>
  <si>
    <t>París roja</t>
  </si>
  <si>
    <t>WAM VERDE</t>
  </si>
  <si>
    <t>ZOE</t>
  </si>
  <si>
    <t>Silla</t>
  </si>
  <si>
    <t>Taburete</t>
  </si>
  <si>
    <t>Aran blanco</t>
  </si>
  <si>
    <t>Aran negro</t>
  </si>
  <si>
    <t>Alaska rojo</t>
  </si>
  <si>
    <t>Marlon</t>
  </si>
  <si>
    <t>Otilio blanco</t>
  </si>
  <si>
    <t>Otilio negro</t>
  </si>
  <si>
    <t>Jagger verde</t>
  </si>
  <si>
    <t>Venezia blanco</t>
  </si>
  <si>
    <t>Venezia negro</t>
  </si>
  <si>
    <t>Sofas/Sillon</t>
  </si>
  <si>
    <t>Chester 1 plaza marron</t>
  </si>
  <si>
    <t>Banco palets</t>
  </si>
  <si>
    <t>EG-66</t>
  </si>
  <si>
    <t>Dohe derecho</t>
  </si>
  <si>
    <t>Dohe izquierdo</t>
  </si>
  <si>
    <t>Dohe centro</t>
  </si>
  <si>
    <t>Nordic</t>
  </si>
  <si>
    <t>Orbita Steel</t>
  </si>
  <si>
    <t>Olimpia 2 plazas blanco</t>
  </si>
  <si>
    <t>Olimpia 1 plaza blanco</t>
  </si>
  <si>
    <t>Olimpia 1 plaza negro</t>
  </si>
  <si>
    <t>Olimpia 2 plazas negro</t>
  </si>
  <si>
    <t>Praga 1 plaza rojo</t>
  </si>
  <si>
    <t>Praga 2 plazas rojo</t>
  </si>
  <si>
    <t>Sizoo blanco</t>
  </si>
  <si>
    <t>Sizoo negro</t>
  </si>
  <si>
    <t>Visual 65</t>
  </si>
  <si>
    <t>POOF 45 blanco</t>
  </si>
  <si>
    <t>POOF 45 naranja</t>
  </si>
  <si>
    <t>POOF 45 negro</t>
  </si>
  <si>
    <t>POOF Circular 120</t>
  </si>
  <si>
    <t>Mesas</t>
  </si>
  <si>
    <t>TOWER</t>
  </si>
  <si>
    <t>TOWER ALTA BAR</t>
  </si>
  <si>
    <t>Araña circular 120</t>
  </si>
  <si>
    <t>Araña rectangular 200</t>
  </si>
  <si>
    <t>Argüelles cuadrada azul</t>
  </si>
  <si>
    <t>Argüelles cuadrada verde</t>
  </si>
  <si>
    <t>Argüelles cuadrada blanca</t>
  </si>
  <si>
    <t>Argüelles cuadrada negra</t>
  </si>
  <si>
    <t>Taberne + Bagni madera -october fest</t>
  </si>
  <si>
    <t>Caracas madera 150</t>
  </si>
  <si>
    <t>Conferencia blanca</t>
  </si>
  <si>
    <t>Conferencia negra</t>
  </si>
  <si>
    <t>Genova</t>
  </si>
  <si>
    <t>Mostrador blanco con puertas</t>
  </si>
  <si>
    <t>Espejo de maquillaje</t>
  </si>
  <si>
    <t>Esperjo pared con luz</t>
  </si>
  <si>
    <t>Parasol z1</t>
  </si>
  <si>
    <t>Consigna</t>
  </si>
  <si>
    <t>Papelera Itte</t>
  </si>
  <si>
    <t>Biombo</t>
  </si>
  <si>
    <t>Lampara Arc</t>
  </si>
  <si>
    <t>Lampara Swen</t>
  </si>
  <si>
    <t>Complementos</t>
  </si>
  <si>
    <t>Milan Sofa</t>
  </si>
  <si>
    <t>Milan Butaca</t>
  </si>
  <si>
    <t>POOF 75 blanco</t>
  </si>
  <si>
    <t>Luca circular</t>
  </si>
  <si>
    <t>IP BALL 50</t>
  </si>
  <si>
    <t>Mostrador negro</t>
  </si>
  <si>
    <t>Stradmon</t>
  </si>
  <si>
    <t>Sillon Veron blanco con ruedas</t>
  </si>
  <si>
    <t>Sillon Veron negro con ruedas</t>
  </si>
  <si>
    <t>Poltrona blanca 1 plaza</t>
  </si>
  <si>
    <t>Poltrona negra 1 plaza</t>
  </si>
  <si>
    <t>Poltrona blanca 2 plaza</t>
  </si>
  <si>
    <t>Poltrona negra 2 plaza</t>
  </si>
  <si>
    <t>MESA ALTA CAMPI</t>
  </si>
  <si>
    <t>Prevision unidades 2020</t>
  </si>
  <si>
    <t>Prevision unidades 2021</t>
  </si>
  <si>
    <t>Silla acolchada linkable</t>
  </si>
  <si>
    <t>Precio unitario máximo IVA EXCLUIDO</t>
  </si>
  <si>
    <t>Suma de Previsión 2020-2021</t>
  </si>
  <si>
    <t>ATRIL METACRILATO</t>
  </si>
  <si>
    <t>ATRIL, FABRICADO EN METACRILATO TRANSPARENTE Y PARTE FRONTAL TIPO HIELO. BALDA INTERMEDIA.</t>
  </si>
  <si>
    <t>CERRADURA CROMADA DE SIERRA, INCLUYE DOS LLAVES</t>
  </si>
  <si>
    <t>MOSTRADOR VITRINA, CONSTRUIDO EN PERFIL DE ALUMINIO, TABLERO MELAMINADO COLOR BLANCO. PARTE SUPERIOR ACRISTALADA. BALDA INTERIOR Y PUERTAS CORREDERAS DEL MISMO COLOR. MEDIDAS 100 X 50 X 100 CM. INCLUYE CERRADURA DE SEGURIDAD</t>
  </si>
  <si>
    <t>MOSTRADOR VITRINA, CONSTRUIDO EN PERFIL DE ALUMINIO, TABLERO MELAMINADO COLOR GRIS METALIZADO. PARTE SUPERIOR ACRISTALADA. BALDA INTERIOR Y PUERTAS CORREDERAS DEL MISMO COLOR. MEDIDAS 100 X 50 X 100 CM. INCLUYE CERRADURA DE SEGURIDAD</t>
  </si>
  <si>
    <t>6RL02018</t>
  </si>
  <si>
    <t>6RL10109</t>
  </si>
  <si>
    <t xml:space="preserve">MESA ALTA DE BAR DE 110CM DE ALTURA CON TABLERO   DE 60 CM DE DIAMETRO EN COLOR NEGRO Y  ESTRUCTURA EN TUBO REDONDO CROMADO </t>
  </si>
  <si>
    <t>Ref. IFEMA</t>
  </si>
  <si>
    <t>MATERIAL LOTE 2</t>
  </si>
  <si>
    <t>DESCRIPCION ARTICULO</t>
  </si>
  <si>
    <t>Silla fija estilo nórdico, estructura de cuatro patas de madera de nogal. Carcasa con brazos y respaldo de una pieza en polipropileno color blanco</t>
  </si>
  <si>
    <t>Silla fija estilo nórdico, estructura de cuatro patas de madera de pino. Carcasa y respaldo de una pieza en polipropileno color blanco. Cojín en polipiel blanca.</t>
  </si>
  <si>
    <t>Silla tipo tumbona de tela, lona o similar y con estructura de madera</t>
  </si>
  <si>
    <t>Silla fija, estructura y base de patín en tubo redondo de acero cromado. Asiento y respaldo de poliuretano color negro.</t>
  </si>
  <si>
    <t>Silla fija, estructura y base de patín en tubo redondo de acero cromado. Asiento y respaldo de poliuretano color rojo.</t>
  </si>
  <si>
    <t>Silla fija, estructura y base de patín en tubo redondo de acero cromado. Asiento y respaldo de poliuretano color blanco.</t>
  </si>
  <si>
    <t>Silla apilable y con posibilidad de ser linkable,  tapizada/acolchada en respaldo y asiento, de estructura en tubo redondo cromado. Tapicería oscura.</t>
  </si>
  <si>
    <t>Silla fija apilable sin brazos, estructura y base de patín de varilla de acero cromado. Asiento y respaldo en polipiel blanca.</t>
  </si>
  <si>
    <t>Silla fija apilable sin brazos, estructura y base de patín de varilla de acero cromado. Asiento y respaldo en polipiel negra.</t>
  </si>
  <si>
    <t>Catifa 53 blanco</t>
  </si>
  <si>
    <t>Silla fija apilable, estructura giratoria de cuatro patas tipo araña en acero cromado. Asiento y respaldo de polipropileno blanco.</t>
  </si>
  <si>
    <t>Catifa 53 blanco/negro</t>
  </si>
  <si>
    <t>Silla fija apilable, estructura giratoria de cuatro patas tipo araña en acero cromado. Asiento y respaldo de polipropileno blanco y negro.</t>
  </si>
  <si>
    <t>Catifa 53 blanco/rojo</t>
  </si>
  <si>
    <t>Silla fija apilable, estructura giratoria de cuatro patas tipo araña en acero cromado. Asiento y respaldo de polipropileno blanco y rojo.</t>
  </si>
  <si>
    <t>Lix blanca</t>
  </si>
  <si>
    <t>Silla diseño industrial, fabricada en acero pintado color blanco.</t>
  </si>
  <si>
    <t>Lix negra</t>
  </si>
  <si>
    <t>Silla diseño industrial, fabricada en acero pintado color negro.</t>
  </si>
  <si>
    <t>Lix Inox</t>
  </si>
  <si>
    <t>Silla diseño industrial, fabricada en acero pintado efecto acero inoxidable.</t>
  </si>
  <si>
    <t>Tower blanco</t>
  </si>
  <si>
    <t>Silla de diseño, carcasa en polipropileno con respaldo color blanco. Estructura de cuatro patas de madera de haya.</t>
  </si>
  <si>
    <t>Tower negro</t>
  </si>
  <si>
    <t>Silla de diseño, carcasa en polipropileno con respaldo color negro. Estructura de cuatro patas de madera de haya.</t>
  </si>
  <si>
    <t>Tower tapizado</t>
  </si>
  <si>
    <t>Silla de diseño, carcasa en polipropileno con respaldo acolchada y tapizada. Estructura de cuatro patas de madera de haya.</t>
  </si>
  <si>
    <t>Tower transparente</t>
  </si>
  <si>
    <t>Silla de diseño, carcasa en polipropileno con respaldo, de efecto transparente. Estructura de cuatro patas de madera de haya.</t>
  </si>
  <si>
    <t>Silla fija, estructura de base de patín de varilla de acero cromado. Asiento y respaldo de una pieza en varilla cromada formando una rejilla. Cojín de polipiel color blanco</t>
  </si>
  <si>
    <t>Silla de diseño giratoria. Estructura y base de plato cromada. Asiento y respaldo ovalado fabricado en una pieza de policarbonato blanco.</t>
  </si>
  <si>
    <t>Silla de diseño giratoria. Estructura y base de plato cromada. Asiento y respaldo ovalado fabricado en una pieza de policarbonato rojo.</t>
  </si>
  <si>
    <t>Silla de diseño giratoria. Estructura y base de plato cromada. Asiento y respaldo ovalado fabricado en una pieza de policarbonato transparente.</t>
  </si>
  <si>
    <t>Silla fija con brazos, estructura y brazos en tubo de acero cromado. Carcasa de una pieza de polipropileno color blanco, con asiento tapizado en polipiel blanca.</t>
  </si>
  <si>
    <t>Silla fija con brazos, estructura y brazos en tubo de acero cromado. Carcasa de una pieza de polipropileno color negro, con asiento tapizado en polipiel negra.</t>
  </si>
  <si>
    <t>Silla de diseño con brazos,  fabricada en policarbonato transparente de una pieza.</t>
  </si>
  <si>
    <t>París blanca</t>
  </si>
  <si>
    <t>Silla fija de una sola pieza, Estructura en polipropileno, sin brazos de color blanco.</t>
  </si>
  <si>
    <t>Silla fija de una sola pieza, Estructura en polipropileno, sin brazos de color rojo.</t>
  </si>
  <si>
    <t>París negra</t>
  </si>
  <si>
    <t>Silla fija de una sola pieza, Estructura en polipropileno, sin brazos de color negro.</t>
  </si>
  <si>
    <t>Silla de exterior ovalada, estructura de tres patas de varilla de acero lacado negro. Asiento y respaldo trenzado en PVC color verde.</t>
  </si>
  <si>
    <t>WAM Amarilla</t>
  </si>
  <si>
    <t>Silla de exterior ovalada, estructura de tres patas de varilla de acero lacado negro. Asiento y respaldo trenzado en PVC color amarillo.</t>
  </si>
  <si>
    <t>WAM Naranja</t>
  </si>
  <si>
    <t>Silla de exterior ovalada, estructura de tres patas de varilla de acero lacado negro. Asiento y respaldo trenzado en PVC color naranja.</t>
  </si>
  <si>
    <t>WAM Negra</t>
  </si>
  <si>
    <t>Silla de exterior ovalada, estructura de tres patas de varilla de acero lacado negro. Asiento y respaldo trenzado en PVC color negro.</t>
  </si>
  <si>
    <t>Silla estilo nórdico, estructura de cuatro patas de madera de pino. Carcasa y respaldo de una pieza tapizado en tela color gris. Asiento acolchado mismo color.</t>
  </si>
  <si>
    <t>Tower Bar blanco</t>
  </si>
  <si>
    <t>Taburete alto de diseño, carcasa en polipropileno con respaldo color blanco. Estructura de cuatro patas de madera de haya.</t>
  </si>
  <si>
    <t>Tower Bar negro</t>
  </si>
  <si>
    <t>Taburete alto de diseño, carcasa en polipropileno con respaldo color negro. Estructura de cuatro patas de madera de haya.</t>
  </si>
  <si>
    <t>Tower Bar tapizado</t>
  </si>
  <si>
    <t>Taburete alto de diseño, carcasa en polipropileno con respaldo tapizado. Estructura de cuatro patas de madera de haya.</t>
  </si>
  <si>
    <t>Tower Bar transparene</t>
  </si>
  <si>
    <t>Taburete alto de diseño, carcasa en polipropileno con respaldo de efecto transparente. Estructura de cuatro patas de madera de haya.</t>
  </si>
  <si>
    <t>Taburete alto LIX Blanco</t>
  </si>
  <si>
    <t>Taburete alto de diseño industrial, fabricado en acero pintado color blanco.</t>
  </si>
  <si>
    <t>Taburete alto LIX Inox</t>
  </si>
  <si>
    <t>Taburete alto de diseño industrial, fabricado en acero pintado efecto acero inoxidable.</t>
  </si>
  <si>
    <t>Taburete alto LIX Negro</t>
  </si>
  <si>
    <t>Taburete alto de diseño industrial, fabricado en acero pintado color negro.</t>
  </si>
  <si>
    <t>Taburete estilo nórdico, estructura de cuatro patas fabricadas en madera de pino. Asiento y respaldo en ABS color blanco, cojín de polipiel blanco.</t>
  </si>
  <si>
    <t>Taburete estilo nórdico, estructura de cuatro patas fabricadas en madera de pino. Asiento y respaldo en ABS color blanco, cojín de polipiel negro.</t>
  </si>
  <si>
    <t>Taburete de diseño, regulable en altura. Reposapiés y base de plato cromada. Asiento fabricado en ABS color rojo</t>
  </si>
  <si>
    <t>Odin</t>
  </si>
  <si>
    <t>Taburete de diseño, regulable en altura. Reposapiés, Columna y base de plato cromada. Asiento y respaldo fabricado en metacrilato.</t>
  </si>
  <si>
    <t>Miura blanco</t>
  </si>
  <si>
    <t>Taburete de diseño, fabricado en una pieza de polipropileno color blanco. Con reposapiés</t>
  </si>
  <si>
    <t>Miura Negro</t>
  </si>
  <si>
    <t>Taburete de diseño, fabricado en una pieza de polipropileno color negro. Con reposapiés</t>
  </si>
  <si>
    <t>Taburete diseño industrial, estructura de tubo redondo en acero lacado negro. Asiento y respaldo en piel marrón.</t>
  </si>
  <si>
    <t>Taburete estilo nórdico, estructura de tres patas fabricadas en madera de haya. Asiento redondo ABS color blanco.</t>
  </si>
  <si>
    <t>Taburete estilo nórdico, estructura de tres patas fabricadas en madera de haya. Asiento redondo ABS color negro.</t>
  </si>
  <si>
    <t>Taburete de diseño, regulable en altura. Reposapiés, Columna y base de plato cromada. Asiento y respaldo fabricado en ABS inyectado color verde</t>
  </si>
  <si>
    <t>Jagger blanco</t>
  </si>
  <si>
    <t>Taburete de diseño, regulable en altura. Reposapiés, Columna y base de plato cromada. Asiento y respaldo fabricado en ABS inyectado color blanco</t>
  </si>
  <si>
    <t>Jagger negro</t>
  </si>
  <si>
    <t>Taburete de diseño, regulable en altura. Reposapiés, Columna y base de plato cromada. Asiento y respaldo fabricado en ABS inyectado color negro</t>
  </si>
  <si>
    <t>Jagger azul</t>
  </si>
  <si>
    <t>Taburete de diseño, regulable en altura. Reposapiés, Columna y base de plato cromada. Asiento y respaldo fabricado en ABS inyectado color azul</t>
  </si>
  <si>
    <t>Jagger rojo</t>
  </si>
  <si>
    <t>Taburete de diseño, regulable en altura. Reposapiés, Columna y base de plato cromada. Asiento y respaldo fabricado en ABS inyectado color rojo</t>
  </si>
  <si>
    <t>Taburete de diseño, regulable en altura. Reposapiés, Columna y base de plato cromada. Asiento y respaldo fabricado en polipiel blanca.</t>
  </si>
  <si>
    <t>Taburete de diseño, regulable en altura. Reposapiés, Columna y base de plato cromada. Asiento y respaldo fabricado en polipiel negra.</t>
  </si>
  <si>
    <t>Sillón de diseño con brazos, estructura interior de madera de roble. Tapizado polipiel marrón. Medidas aprox.  105 x 82 x 71 cms</t>
  </si>
  <si>
    <t>Banco con ruedas, estructura formada por palet y cojín en color blanco. Medidas aprox.  120 x 80 x 63 cm.</t>
  </si>
  <si>
    <t>Butaca giratoria de respaldo alto. Armazón interior de madera, tapizado en polipiel blanca. Base de cuatro patas de acero cromado. Medidas aprox.  79 x 71 x 112 cms</t>
  </si>
  <si>
    <t>Sofá esquina derecha, estructura interior de madera. Asiento y respaldo en polipiel color blanco. Medidas aprox.  87 x 87 x 68 cms</t>
  </si>
  <si>
    <t>Sofá esquina izquierda, estructura interior de madera. Asiento y respaldo en polipiel color blanco. Medidas aprox.  87 x 87 x 68 cms</t>
  </si>
  <si>
    <t>Sofá sin brazos (centro), estructura interior de madera. Asiento y respaldo en polipiel color blanco. Medidas aprox.  87 x 87 x 68 cms</t>
  </si>
  <si>
    <t>Sillón de una plaza de diseño. Estructura de tres pies de madera de nogal, Asiento ovalado y respaldo tapizado en polipiel. Medidas aprox. 64 x 87 x 76 cm.</t>
  </si>
  <si>
    <t>Butaca de estilo nórdico, estructura interior de madera tapizada en tela gris. Con 4 patas circulares de madera. Medidas aprox. 81 x 88 x 82 cms.</t>
  </si>
  <si>
    <t>Sofá de estilo nórdico, estructura interior de madera tapizada en tela gris. Con 4 patas circulares de madera. Medidas aprox. 81 x 190 x 82 cms.</t>
  </si>
  <si>
    <t>Sillón fijo de diseño, estructura de tubo redondo formando aros en acero inoxidable. Asiento y respaldo en polipiel blanca. Medidas aprox. 65 x 76 x 73 cm.</t>
  </si>
  <si>
    <t>Butaca de una plaza, estructura interior de madera. Completamente tapizado en polipiel blanca. Patas de aluminio. Medidas aprox. s 71 x 66 x 88 cms.</t>
  </si>
  <si>
    <t>Butaca de una plaza, estructura interior de madera. Completamente tapizado en polipiel negra. Patas de aluminio. Medidas aprox.  71 x 66 x 88 cms.</t>
  </si>
  <si>
    <t>Sofá de dos plazas, estructura interior de madera. Completamente tapizado en polipiel blanca. Patas de aluminio. Medidas aprox.  71 x 118 x 88 cms.</t>
  </si>
  <si>
    <t>Sofá de dos plazas, estructura interior de madera. Completamente tapizado en polipiel negra. Patas de aluminio. Medidas aprox.  71 x 118 x 88 cms.</t>
  </si>
  <si>
    <t>Sofá de una plaza con brazos, estructura interior de madera de pino. Asiento y respaldo en polipiel color rojo, brazos en madera barnizada. Medidas aprox. 69 x 62 x 71 cms</t>
  </si>
  <si>
    <t>Sofá de dos plazas con brazos, estructura interior de madera de pino. Asiento y respaldo en polipiel color rojo, brazos en madera barnizada. Medidas aprox.  69 x 112 x 71 cms</t>
  </si>
  <si>
    <t>Sillón de una plaza con brazos, estructura de cuatro patas de tubo de acero cromado. Armazón interior de madera, tapizado en polipiel color blanco. Medidas aprox. 68 x 73 x 70 cms</t>
  </si>
  <si>
    <t>Sillón de una plaza con brazos, estructura de cuatro patas de tubo de acero cromado. Armazón interior de madera, tapizado en polipiel color negro. Medidas aprox. 68 x 73 x 70 cms</t>
  </si>
  <si>
    <t>Sillón de respaldo alto, estructura y patas de madera maciza. Tapizado en tela color amarillo.</t>
  </si>
  <si>
    <t>Sillón una plaza, estructura de acero inoxidable. Tapizado en polipiel con botones mismo color. Medidas aprox. 84 x 80 x 78 cms</t>
  </si>
  <si>
    <t>Pouf cuadrado de 45 x 45 x 45 cm. Estructura de madera, tapizado en polipiel color blanco.</t>
  </si>
  <si>
    <t>Pouf cuadrado de 45 x 45 x 45 cm. Estructura de madera, tapizado en polipiel color naranja.</t>
  </si>
  <si>
    <t>Pouf cuadrado de 45 x 45 x 45 cm. Estructura de madera, tapizado en polipiel color negro.</t>
  </si>
  <si>
    <t>Pouf redondo de 120 cm. de diámetro. Estructura de madera, tapizado en polipiel color blanco.</t>
  </si>
  <si>
    <t>Pouf redondo de 75 cm. de diámetro. Estructura de madera, tapizado en polipiel color blanco.</t>
  </si>
  <si>
    <t>Sillón de dirección de respaldo alto, tapizado en polipiel blanco. Estructura, brazos y base cromados. Elevación por pistón a gas.</t>
  </si>
  <si>
    <t>Sillón de dirección de respaldo alto, tapizado en polipiel negra. Estructura, brazos y base cromados. Elevación por pistón a gas</t>
  </si>
  <si>
    <t>Sofá de una plaza, estructura en tubo redondo de acero inoxidable con acabado cromo. Interior de espuma de alta densidad tapizado en polipiel blanca, 77 x 71 x 70 cm.</t>
  </si>
  <si>
    <t>Sofá de una plaza, estructura en tubo redondo de acero inoxidable con acabado cromo. Interior de espuma de alta densidad tapizado en polipiel negra. Medidas aprox. 77 x 71 x 70 cm.</t>
  </si>
  <si>
    <t>Sofá de dos plazas, estructura en tubo redondo de acero inoxidable con acabado cromo. Interior de espuma de alta densidad tapizado en polipiel blanca. Medidas aprox.  130 x 71 x 70 cm.</t>
  </si>
  <si>
    <t>Sofá de dos plazas, estructura en tubo redondo de acero inoxidable con acabado cromo. Interior de espuma de alta densidad tapizado en polipiel negra. Medidas aprox. 130 x 71 x 70 cm.</t>
  </si>
  <si>
    <t>Veron Negro</t>
  </si>
  <si>
    <t xml:space="preserve">Sillón de dirección de respaldo alto, tapizado en polipiel negra. Estructura y brazos cromados, base de araña cromada con ruedas. Elevación por pistón a gas. </t>
  </si>
  <si>
    <t>Veron Blanco</t>
  </si>
  <si>
    <t>Sillón de dirección de respaldo alto, tapizado en polipiel blanca. Estructura y brazos cromados, base de araña cromada con ruedas. Elevación por pistón a gas</t>
  </si>
  <si>
    <t>Mesa redonda de  estilo Nórdico, sobre de melamina blanca Ø 60 cm. Estructura de madera de haya. Altura aproximada 105 cm.</t>
  </si>
  <si>
    <t>ALTA LIX Blanco</t>
  </si>
  <si>
    <t>Mesa cuadrada de 60x60 cm. diseño industrial, fabricada en acero pintado color blanco. Altura aproximada 105cm.</t>
  </si>
  <si>
    <t>ALTA LIX Inox</t>
  </si>
  <si>
    <t>Mesa cuadrada de 60x60 cm. diseño industrial, fabricada en acero pintado efecto acero inoxidable. Altura aproximada 105cm.</t>
  </si>
  <si>
    <t>ALTA LIX Negro</t>
  </si>
  <si>
    <t>Mesa cuadrada de 60x60 cm. diseño industrial, fabricada en acero pintado color negro. Altura aproximada 105cm.</t>
  </si>
  <si>
    <t>Mesa redonda de aproximadamente 74 cm. de altura. Estructura de hierro redondo cromado de 4 patas. Sobre en cristal de Ø120 cm. de diámetro</t>
  </si>
  <si>
    <t xml:space="preserve">Mesa rectangular de aproximadamente 74 cm. de altura. Estructura de hierro redondo cromado de 4 patas. Sobre en cristal rectangular de 200 cm. </t>
  </si>
  <si>
    <t xml:space="preserve">Mesa cuadrada de aproximadamente 74 cm. de altura. Estructura en tubo de hierro y base de plato cromado. Sobre de melamina de 80 x 80 cm. color azul 
</t>
  </si>
  <si>
    <t xml:space="preserve">Mesa cuadrada de aproximadamente 74 cm. de altura. Estructura en tubo de hierro y base de plato cromado. Sobre de melamina de 80 x 80 cm. color verde 
</t>
  </si>
  <si>
    <t>Mesa cuadrada de aproximadamente 74 cm. de altura. Estructura en tubo de hierro y base de plato cromado. Sobre de melamina de 80 x 80 cm. color blanco</t>
  </si>
  <si>
    <t>Mesa cuadrada de aproximadamente 74 cm. de altura. Estructura en tubo de hierro y base de plato cromado. Sobre de melamina de 80 x 80 cm. color negro</t>
  </si>
  <si>
    <t>Conjunto de mesa de madera + 2 bancos. Estructura de tubo de acero cuadrado pintado, patas plegables. Sobre de madera de abeto. Medidas aprox. mesa 220 x 50 x 74 cm + bancos 220 x 25 x 46 cm.</t>
  </si>
  <si>
    <t>Arguelles blaca</t>
  </si>
  <si>
    <t>Mesa redonda de aproximadamente 74 cm. de altura. Estructura en tubo de hierro y base de plato lacado en color blanco. Sobre de melamina blanca Ø 80 cm. de diámetro.</t>
  </si>
  <si>
    <t>Arguelles negra</t>
  </si>
  <si>
    <t>Mesa redonda de aproximadamente 74 cm. de altura. Estructura en tubo de hierro y base de plato lacado en color negro. Sobre de melamina negro Ø 80 cm. de diámetro.</t>
  </si>
  <si>
    <t>Mesa redonda de aproximadamente 74 cm. de altura. Estructura de hierro redondo cromado de 4 patas, sobre en melamina color blanco de Ø150 cm. de diámetro.</t>
  </si>
  <si>
    <t>Mesa de conferencia fabricada en melamina blanca. Medidas aprox. 220 x 80 x 74 cm.</t>
  </si>
  <si>
    <t>Mesa de conferencia fabricada en melamina negra. Medidas aprox. 220 x 80 x 74 cm.</t>
  </si>
  <si>
    <t>Mesa de diseño, estructura y sobre de polietileno blanco de una pieza.  Ø 70 cm. de diámetro, altura 70 cm.</t>
  </si>
  <si>
    <t>Mesa redonda de aproximadamente 50 cm. de altura. Estructura en tubo de hierro cuadrado de color blanco. Sobre de melamina en color blanco y  Ø 60 cm. de diámetro.</t>
  </si>
  <si>
    <t>Mesa U120x60x110</t>
  </si>
  <si>
    <t>Break bar recto</t>
  </si>
  <si>
    <t>Barra retroiluminada recta fabricada en polipropileno color blanco. Con bombilla y cable para conexión eléctrica incluido. Medidas aprox. 
Modelo recto: 80 x 90 x 110 cm</t>
  </si>
  <si>
    <t>Break bar curvo</t>
  </si>
  <si>
    <t>Barra retroiluminada curva, fabricada en polipropileno color blanco. Con bombilla y cable para conexión eléctrica incluido. Medidas aprox. 
Modelo curva: 80-85 x 80-85 x 110 cm.</t>
  </si>
  <si>
    <t>IP BALL 40</t>
  </si>
  <si>
    <t>Lampara Globo, fabricada en polipropileno color blanco de 40 cm de diámetro. Lampara incluida.</t>
  </si>
  <si>
    <t>Lampara Globo, fabricada en polipropileno color blanco de 50 cm de diámetro. Lampara incluida.</t>
  </si>
  <si>
    <t>IP BALL 60</t>
  </si>
  <si>
    <t>Lampara Globo, fabricada en polipropileno color blanco de 60 cm de diámetro. Lampara incluida.</t>
  </si>
  <si>
    <t>IP BALL 80</t>
  </si>
  <si>
    <t>Lampara Globo, fabricada en polipropileno color blanco de 80 cm de diámetro. Lampara incluida.</t>
  </si>
  <si>
    <t>IP BALL 120</t>
  </si>
  <si>
    <t>Lampara Globo, fabricada en polipropileno color blanco de 120 cm de diámetro. Lampara incluida.</t>
  </si>
  <si>
    <t>Podium Indicador A3</t>
  </si>
  <si>
    <t>Pódium indicador, fabricado en aluminio color gris. Altura 90 cm.</t>
  </si>
  <si>
    <t>Podium indicador A4</t>
  </si>
  <si>
    <t>Pódium indicador , fabricado en aluminio color gris. Altura 120 cm.</t>
  </si>
  <si>
    <t>Atril slide</t>
  </si>
  <si>
    <t>Atril de una pieza, estructura de policarbonato color blanco roto.</t>
  </si>
  <si>
    <t>Espejo con luz ( 10 bombillas) y repisa de madera. Medidas aprox.  60 x 25 x 75 cm.</t>
  </si>
  <si>
    <t>Espejo de pared con dos luces incorporadas. Medidas aprox.  60 x 15 x 100 cm.</t>
  </si>
  <si>
    <t>Mostrador realizado en madera de melamina color blanco, con puertas y balda en mismo color. Incluye cerradura. Medidas aprox.  100 x 50 x 100 cm.</t>
  </si>
  <si>
    <t>Mostrador realizado en madera de melamina color negro, con puertas y balda en mismo color. Incluye cerradura. Medidas aprox.  100 x 50 x 100 cm.</t>
  </si>
  <si>
    <t>Parasol de Ø 3 mts de diámetro. Fabricado en estructura de aluminio lacado en color blanco, cubierta de lona. Altura 2,7 mts.</t>
  </si>
  <si>
    <t>Consigna fabricada en melamina de 19 mm. Con 4 casilleros con puerta y cerradura. Medidas aprox. 50 x 40 x 200 cm.</t>
  </si>
  <si>
    <t>Papelera plastico negra</t>
  </si>
  <si>
    <t>Papelera de plástico negro. Altura: 28 cm. Diámetro: 28 cm. Volumen: 10 l</t>
  </si>
  <si>
    <t>Papelera de diseño fabricada en polipropileno alta densidad, simulando el papel arrugado.</t>
  </si>
  <si>
    <t xml:space="preserve">Biombo de tela color negro, estructura de tubo cromado. </t>
  </si>
  <si>
    <t>Lámpara de pie de luz directa.‎ Base de mármol blanco,‎ pie telescópico en acero inoxidable satinado.‎ Reflector orientable y regulable. Altura aproximada 220 cm.</t>
  </si>
  <si>
    <t>Lampara de pie, estructura de tres pies de madera de haya. Pantalla de tela blanca Ø 50 cm. Altura 160 cm.</t>
  </si>
  <si>
    <t>Base Parasol 20 kg.</t>
  </si>
  <si>
    <t>Base de hormigón pintado en color negro. Peso 20 kg</t>
  </si>
  <si>
    <t>Atril Diana</t>
  </si>
  <si>
    <t>Atril de una pieza con repisa inferior y posibilidad de integrar micrófono. Frontal delantero con superficie plana para rotulacion.</t>
  </si>
  <si>
    <t>Mantel mesa 152 cm</t>
  </si>
  <si>
    <t>MANTEL BLANCO 152 CM. (EXPOSIT.)</t>
  </si>
  <si>
    <t>Mantel mesa 183 cm</t>
  </si>
  <si>
    <t>MANTEL BLANCO 183 CM  1 DIA</t>
  </si>
  <si>
    <t>Fecha, firma y sello de la empresa………………………………</t>
  </si>
  <si>
    <t>Precio unitario ofertado IVA EXCLUIDO (B)</t>
  </si>
  <si>
    <t>Total Ofertado 
IVA EXCLUIDO 
( A x B )</t>
  </si>
  <si>
    <t>Previsión de Unidades 
(2 años) 
(A)</t>
  </si>
  <si>
    <t>* La suma del importe total IVA EXCLUIDO de este Modelo 2 - deberá ser indicada en el Modelo 1A - Lote 1</t>
  </si>
  <si>
    <t>* La suma del importe total IVA EXCLUIDO de este Modelo 3 - deberá ser indicada en el Modelo 1B - Lote 2</t>
  </si>
  <si>
    <t>CO01</t>
  </si>
  <si>
    <t>CO02</t>
  </si>
  <si>
    <t>CO03</t>
  </si>
  <si>
    <t>CO04</t>
  </si>
  <si>
    <t>CO05</t>
  </si>
  <si>
    <t>CO07</t>
  </si>
  <si>
    <t>CO11</t>
  </si>
  <si>
    <t>CO12</t>
  </si>
  <si>
    <t>CO14</t>
  </si>
  <si>
    <t>CO18</t>
  </si>
  <si>
    <t>CO20</t>
  </si>
  <si>
    <t>CO22</t>
  </si>
  <si>
    <t>CO23</t>
  </si>
  <si>
    <t>CO26</t>
  </si>
  <si>
    <t>CO29</t>
  </si>
  <si>
    <t>CO30</t>
  </si>
  <si>
    <t>CO32</t>
  </si>
  <si>
    <t>CO34</t>
  </si>
  <si>
    <t>CO35</t>
  </si>
  <si>
    <t>CO45</t>
  </si>
  <si>
    <t>GR2</t>
  </si>
  <si>
    <t>GR3</t>
  </si>
  <si>
    <t>ME01</t>
  </si>
  <si>
    <t>ME02</t>
  </si>
  <si>
    <t>ME03</t>
  </si>
  <si>
    <t>ME04</t>
  </si>
  <si>
    <t>ME07</t>
  </si>
  <si>
    <t>ME08</t>
  </si>
  <si>
    <t>ME10</t>
  </si>
  <si>
    <t>ME14</t>
  </si>
  <si>
    <t>ME15</t>
  </si>
  <si>
    <t>ME22</t>
  </si>
  <si>
    <t>ME34</t>
  </si>
  <si>
    <t>ME35</t>
  </si>
  <si>
    <t>ME42</t>
  </si>
  <si>
    <t>ME51</t>
  </si>
  <si>
    <t>ME53</t>
  </si>
  <si>
    <t>ME54</t>
  </si>
  <si>
    <t>ME55</t>
  </si>
  <si>
    <t>ME56</t>
  </si>
  <si>
    <t>ME59</t>
  </si>
  <si>
    <t>ME60</t>
  </si>
  <si>
    <t>ME61</t>
  </si>
  <si>
    <t>ME62</t>
  </si>
  <si>
    <t>ME63</t>
  </si>
  <si>
    <t>ME64</t>
  </si>
  <si>
    <t>SI01</t>
  </si>
  <si>
    <t>SI02</t>
  </si>
  <si>
    <t>SI04</t>
  </si>
  <si>
    <t>SI06</t>
  </si>
  <si>
    <t>SI12</t>
  </si>
  <si>
    <t>SI14</t>
  </si>
  <si>
    <t>SI22</t>
  </si>
  <si>
    <t>SI32</t>
  </si>
  <si>
    <t>SI33</t>
  </si>
  <si>
    <t>SI34</t>
  </si>
  <si>
    <t>SI38</t>
  </si>
  <si>
    <t>SI47</t>
  </si>
  <si>
    <t>SI50</t>
  </si>
  <si>
    <t>SI51</t>
  </si>
  <si>
    <t>SI52</t>
  </si>
  <si>
    <t>SI53</t>
  </si>
  <si>
    <t>SI54</t>
  </si>
  <si>
    <t>SI56</t>
  </si>
  <si>
    <t>SI57</t>
  </si>
  <si>
    <t>SI59</t>
  </si>
  <si>
    <t>SI60</t>
  </si>
  <si>
    <t>SI61</t>
  </si>
  <si>
    <t>SI63</t>
  </si>
  <si>
    <t>SI64</t>
  </si>
  <si>
    <t>SI72</t>
  </si>
  <si>
    <t>SI73</t>
  </si>
  <si>
    <t>SI75</t>
  </si>
  <si>
    <t>SI76</t>
  </si>
  <si>
    <t>SI77</t>
  </si>
  <si>
    <t>MATERIAL LOTE 1</t>
  </si>
  <si>
    <t>CO47</t>
  </si>
  <si>
    <t>CO48</t>
  </si>
  <si>
    <t>CO49</t>
  </si>
  <si>
    <t>CO50</t>
  </si>
  <si>
    <t>CO51</t>
  </si>
  <si>
    <t>CO52</t>
  </si>
  <si>
    <t>CO53</t>
  </si>
  <si>
    <t>CO54</t>
  </si>
  <si>
    <t>CO55</t>
  </si>
  <si>
    <t>CO56</t>
  </si>
  <si>
    <t>CO57</t>
  </si>
  <si>
    <t>CO58</t>
  </si>
  <si>
    <t>CO59</t>
  </si>
  <si>
    <t>CO60</t>
  </si>
  <si>
    <t>CO61</t>
  </si>
  <si>
    <t>CO62</t>
  </si>
  <si>
    <t>CO63</t>
  </si>
  <si>
    <t>CO64</t>
  </si>
  <si>
    <t>CO65</t>
  </si>
  <si>
    <t>CO66</t>
  </si>
  <si>
    <t>CO67</t>
  </si>
  <si>
    <t>CO68</t>
  </si>
  <si>
    <t>CO69</t>
  </si>
  <si>
    <t>CO70</t>
  </si>
  <si>
    <t>CO71</t>
  </si>
  <si>
    <t>CO72</t>
  </si>
  <si>
    <t>ME65</t>
  </si>
  <si>
    <t>ME66</t>
  </si>
  <si>
    <t>ME67</t>
  </si>
  <si>
    <t>ME68</t>
  </si>
  <si>
    <t>ME69</t>
  </si>
  <si>
    <t>ME70</t>
  </si>
  <si>
    <t>ME71</t>
  </si>
  <si>
    <t>ME72</t>
  </si>
  <si>
    <t>ME73</t>
  </si>
  <si>
    <t>ME74</t>
  </si>
  <si>
    <t>ME75</t>
  </si>
  <si>
    <t>ME76</t>
  </si>
  <si>
    <t>ME77</t>
  </si>
  <si>
    <t>ME78</t>
  </si>
  <si>
    <t>ME79</t>
  </si>
  <si>
    <t>ME80</t>
  </si>
  <si>
    <t>ME81</t>
  </si>
  <si>
    <t>ME82</t>
  </si>
  <si>
    <t>ME83</t>
  </si>
  <si>
    <t>ME84</t>
  </si>
  <si>
    <t>ME85</t>
  </si>
  <si>
    <t>ME86</t>
  </si>
  <si>
    <t>ME87</t>
  </si>
  <si>
    <t>ME88</t>
  </si>
  <si>
    <t>ME89</t>
  </si>
  <si>
    <t>SI100</t>
  </si>
  <si>
    <t>SI101</t>
  </si>
  <si>
    <t>SI102</t>
  </si>
  <si>
    <t>SI103</t>
  </si>
  <si>
    <t>SI104</t>
  </si>
  <si>
    <t>SI105</t>
  </si>
  <si>
    <t>SI106</t>
  </si>
  <si>
    <t>SI107</t>
  </si>
  <si>
    <t>SI108</t>
  </si>
  <si>
    <t>SI109</t>
  </si>
  <si>
    <t>SI110</t>
  </si>
  <si>
    <t>SI111</t>
  </si>
  <si>
    <t>SI112</t>
  </si>
  <si>
    <t>SI113</t>
  </si>
  <si>
    <t>SI114</t>
  </si>
  <si>
    <t>SI115</t>
  </si>
  <si>
    <t>SI116</t>
  </si>
  <si>
    <t>SI117</t>
  </si>
  <si>
    <t>SI118</t>
  </si>
  <si>
    <t>SI119</t>
  </si>
  <si>
    <t>SI120</t>
  </si>
  <si>
    <t>SI121</t>
  </si>
  <si>
    <t>SI122</t>
  </si>
  <si>
    <t>SI123</t>
  </si>
  <si>
    <t>SI124</t>
  </si>
  <si>
    <t>SI125</t>
  </si>
  <si>
    <t>SI126</t>
  </si>
  <si>
    <t>SI127</t>
  </si>
  <si>
    <t>SI128</t>
  </si>
  <si>
    <t>SI129</t>
  </si>
  <si>
    <t>SI130</t>
  </si>
  <si>
    <t>SI131</t>
  </si>
  <si>
    <t>SI132</t>
  </si>
  <si>
    <t>SI133</t>
  </si>
  <si>
    <t>SI134</t>
  </si>
  <si>
    <t>SI135</t>
  </si>
  <si>
    <t>SI136</t>
  </si>
  <si>
    <t>SI137</t>
  </si>
  <si>
    <t>SI138</t>
  </si>
  <si>
    <t>SI139</t>
  </si>
  <si>
    <t>SI140</t>
  </si>
  <si>
    <t>SI141</t>
  </si>
  <si>
    <t>SI142</t>
  </si>
  <si>
    <t>SI143</t>
  </si>
  <si>
    <t>SI144</t>
  </si>
  <si>
    <t>SI145</t>
  </si>
  <si>
    <t>SI146</t>
  </si>
  <si>
    <t>SI147</t>
  </si>
  <si>
    <t>SI148</t>
  </si>
  <si>
    <t>SI149</t>
  </si>
  <si>
    <t>SI150</t>
  </si>
  <si>
    <t>SI151</t>
  </si>
  <si>
    <t>SI152</t>
  </si>
  <si>
    <t>SI153</t>
  </si>
  <si>
    <t>SI154</t>
  </si>
  <si>
    <t>SI155</t>
  </si>
  <si>
    <t>SI156</t>
  </si>
  <si>
    <t>SI157</t>
  </si>
  <si>
    <t>SI158</t>
  </si>
  <si>
    <t>SI159</t>
  </si>
  <si>
    <t>SI160</t>
  </si>
  <si>
    <t>SI161</t>
  </si>
  <si>
    <t>SI162</t>
  </si>
  <si>
    <t>SI163</t>
  </si>
  <si>
    <t>SI164</t>
  </si>
  <si>
    <t>SI165</t>
  </si>
  <si>
    <t>SI166</t>
  </si>
  <si>
    <t>SI167</t>
  </si>
  <si>
    <t>SI78</t>
  </si>
  <si>
    <t>SI79</t>
  </si>
  <si>
    <t>SI80</t>
  </si>
  <si>
    <t>SI81</t>
  </si>
  <si>
    <t>SI82</t>
  </si>
  <si>
    <t>SI83</t>
  </si>
  <si>
    <t>SI84</t>
  </si>
  <si>
    <t>SI85</t>
  </si>
  <si>
    <t>SI86</t>
  </si>
  <si>
    <t>SI87</t>
  </si>
  <si>
    <t>SI88</t>
  </si>
  <si>
    <t>SI89</t>
  </si>
  <si>
    <t>SI90</t>
  </si>
  <si>
    <t>SI91</t>
  </si>
  <si>
    <t>SI92</t>
  </si>
  <si>
    <t>SI93</t>
  </si>
  <si>
    <t>SI94</t>
  </si>
  <si>
    <t>SI95</t>
  </si>
  <si>
    <t>SI96</t>
  </si>
  <si>
    <t>SI97</t>
  </si>
  <si>
    <t>SI98</t>
  </si>
  <si>
    <t>SI99</t>
  </si>
  <si>
    <t>TIPO</t>
  </si>
  <si>
    <t>Mesa alta fabricada en dm. Lacada en color blanco, de 120 de largo.</t>
  </si>
  <si>
    <t>Mesa alta fabricada en dm. Lacada en color blanco, de 140 de largo.</t>
  </si>
  <si>
    <t>Mesa alta fabricada en dm. Lacada en color blanco, de 160 de largo.</t>
  </si>
  <si>
    <t>Mesa alta fabricada en dm. Lacada en color blanco, de 200 de largo.</t>
  </si>
  <si>
    <t>Mesa redonda de  estilo Nórdico, sobre de melamina blanca Ø 80 cm. Estructura de madera de haya. Altura aproximada 105 cm.</t>
  </si>
  <si>
    <t>Mesa catering 150 cm</t>
  </si>
  <si>
    <t>Mesa redonda de aproximadamente 74 cm. de altura tipo catering de  Ø 150 cm de diámetro</t>
  </si>
  <si>
    <t>Mesa catering 180 cm</t>
  </si>
  <si>
    <t>Mesa redonda de aproximadamente 74 cm. de altura tipo catering de  Ø 180 cm de diámetro</t>
  </si>
  <si>
    <t>Pizarra blanca movil con doble cara, estructura de aluminio y panel de escritura tipo vileda que permita borrado sin marcas. Regulable en alturay posibilidad de giro entre las mismas caras. Se incluye borrador y rotuladores</t>
  </si>
  <si>
    <t>Pizarra</t>
  </si>
  <si>
    <t>Mesa U140x60x110</t>
  </si>
  <si>
    <t>Mesa U160x60x110</t>
  </si>
  <si>
    <t>Mesa U200x60x110</t>
  </si>
  <si>
    <t>SI200</t>
  </si>
  <si>
    <t>Silla Latina</t>
  </si>
  <si>
    <t>Silla estructura de aluminio y asiento y respaldo de polipropileno con brazos</t>
  </si>
  <si>
    <t>ME90</t>
  </si>
  <si>
    <t>Mesa</t>
  </si>
  <si>
    <t>Mesa Medola</t>
  </si>
  <si>
    <t>SI201</t>
  </si>
  <si>
    <t>Silla Olimpia</t>
  </si>
  <si>
    <t>Silla madera tipo jacobsen en color blanco</t>
  </si>
  <si>
    <t>SI202</t>
  </si>
  <si>
    <t>Sillon Ponzo Negra</t>
  </si>
  <si>
    <t>ME92</t>
  </si>
  <si>
    <t>Mesa Delfin</t>
  </si>
  <si>
    <t>mesa  multifuncional ovalada de 74 cm de altura con con estructura metalica y  sobre tablero de melamina de 100x200 con 4 patas.</t>
  </si>
  <si>
    <t>ME93</t>
  </si>
  <si>
    <t>Mesa Venecia 120</t>
  </si>
  <si>
    <t>mesa tipo centro de 40 cm de altura con con estructura metalica y  sobre de melamina de 120x60 con 4 pies.</t>
  </si>
  <si>
    <t>ME94</t>
  </si>
  <si>
    <t>Mesa Venecia 60</t>
  </si>
  <si>
    <t>mesa tipo centro de 40 cm de altura con con estructura metalica y  sobre de melamina de 60x60 con 4 pies.</t>
  </si>
  <si>
    <t>Mesa  multifuncional de 70 cm de altura con con estructura metalica y  sobre de melamina de 160x80 con 4 patas cromadas. De uso habitual para plenarias, sesiones informativas y seminarios</t>
  </si>
  <si>
    <t xml:space="preserve">Sillón confidente simil piel negra modelo ejecutivo sin brazos  y  conestructura en metal cromado y de uso habitual en cenas de gala y reuniones ejecutivas </t>
  </si>
  <si>
    <t>SERVICIO DE ALQUILER DE MOBILIARIO</t>
  </si>
  <si>
    <t>TOTAL</t>
  </si>
  <si>
    <t>IMPORTE TOTAL 
2 AÑOS</t>
  </si>
  <si>
    <t>Estimación de unidades para 
EXPOSITORES (a)</t>
  </si>
  <si>
    <t>-</t>
  </si>
  <si>
    <t>MOBILIARIO PARA EXPOSITORES
(importes IVA excluido)</t>
  </si>
  <si>
    <t>MOBILIARIO PARA IFEMA 
 (importes IVA excluido)</t>
  </si>
  <si>
    <t>TOTAL EXPOSITORES + IFEMA
(importes IVA excluido)</t>
  </si>
  <si>
    <t>Estimación de unidades para
IFEMA
(d)</t>
  </si>
  <si>
    <r>
      <t xml:space="preserve">Precio unitario </t>
    </r>
    <r>
      <rPr>
        <b/>
        <u/>
        <sz val="10"/>
        <color theme="1"/>
        <rFont val="Calibri"/>
        <family val="2"/>
        <scheme val="minor"/>
      </rPr>
      <t>máximo</t>
    </r>
    <r>
      <rPr>
        <b/>
        <sz val="10"/>
        <color theme="1"/>
        <rFont val="Calibri"/>
        <family val="2"/>
        <scheme val="minor"/>
      </rPr>
      <t xml:space="preserve"> para EXPOSITORES 
(b)</t>
    </r>
  </si>
  <si>
    <r>
      <t xml:space="preserve">Precio unitario </t>
    </r>
    <r>
      <rPr>
        <b/>
        <u/>
        <sz val="10"/>
        <color theme="1"/>
        <rFont val="Calibri"/>
        <family val="2"/>
        <scheme val="minor"/>
      </rPr>
      <t>ofertado</t>
    </r>
    <r>
      <rPr>
        <b/>
        <sz val="10"/>
        <color theme="1"/>
        <rFont val="Calibri"/>
        <family val="2"/>
        <scheme val="minor"/>
      </rPr>
      <t xml:space="preserve"> para EXPOSITORES
(c)</t>
    </r>
  </si>
  <si>
    <r>
      <t xml:space="preserve">Precio unitario </t>
    </r>
    <r>
      <rPr>
        <b/>
        <u/>
        <sz val="10"/>
        <color theme="1"/>
        <rFont val="Calibri"/>
        <family val="2"/>
        <scheme val="minor"/>
      </rPr>
      <t>máximo</t>
    </r>
    <r>
      <rPr>
        <b/>
        <sz val="10"/>
        <color theme="1"/>
        <rFont val="Calibri"/>
        <family val="2"/>
        <scheme val="minor"/>
      </rPr>
      <t xml:space="preserve"> para IFEMA  (20 % del precio unitario </t>
    </r>
    <r>
      <rPr>
        <b/>
        <u/>
        <sz val="10"/>
        <color theme="1"/>
        <rFont val="Calibri"/>
        <family val="2"/>
        <scheme val="minor"/>
      </rPr>
      <t>máximo</t>
    </r>
    <r>
      <rPr>
        <b/>
        <sz val="10"/>
        <color theme="1"/>
        <rFont val="Calibri"/>
        <family val="2"/>
        <scheme val="minor"/>
      </rPr>
      <t xml:space="preserve"> para expositores) 
(e)</t>
    </r>
  </si>
  <si>
    <r>
      <t xml:space="preserve">Subtotal </t>
    </r>
    <r>
      <rPr>
        <b/>
        <u/>
        <sz val="10"/>
        <color theme="1"/>
        <rFont val="Calibri"/>
        <family val="2"/>
        <scheme val="minor"/>
      </rPr>
      <t>ofertado</t>
    </r>
    <r>
      <rPr>
        <b/>
        <sz val="10"/>
        <color theme="1"/>
        <rFont val="Calibri"/>
        <family val="2"/>
        <scheme val="minor"/>
      </rPr>
      <t xml:space="preserve">
para IFEMA 
(d) x (f)</t>
    </r>
  </si>
  <si>
    <r>
      <t xml:space="preserve">Total </t>
    </r>
    <r>
      <rPr>
        <b/>
        <u/>
        <sz val="10"/>
        <color theme="1"/>
        <rFont val="Calibri"/>
        <family val="2"/>
        <scheme val="minor"/>
      </rPr>
      <t>OFERTADO</t>
    </r>
    <r>
      <rPr>
        <b/>
        <sz val="10"/>
        <color theme="1"/>
        <rFont val="Calibri"/>
        <family val="2"/>
        <scheme val="minor"/>
      </rPr>
      <t xml:space="preserve">
(subtotal EXPOSITORES +
 IFEMA)</t>
    </r>
  </si>
  <si>
    <r>
      <t xml:space="preserve">Precio unitario </t>
    </r>
    <r>
      <rPr>
        <b/>
        <u/>
        <sz val="10"/>
        <color theme="1"/>
        <rFont val="Calibri"/>
        <family val="2"/>
        <scheme val="minor"/>
      </rPr>
      <t>ofertado para IFEMA</t>
    </r>
    <r>
      <rPr>
        <b/>
        <sz val="10"/>
        <color theme="1"/>
        <rFont val="Calibri"/>
        <family val="2"/>
        <scheme val="minor"/>
      </rPr>
      <t xml:space="preserve"> (20 % del precio unitario </t>
    </r>
    <r>
      <rPr>
        <b/>
        <u/>
        <sz val="10"/>
        <color theme="1"/>
        <rFont val="Calibri"/>
        <family val="2"/>
        <scheme val="minor"/>
      </rPr>
      <t>ofertado</t>
    </r>
    <r>
      <rPr>
        <b/>
        <sz val="10"/>
        <color theme="1"/>
        <rFont val="Calibri"/>
        <family val="2"/>
        <scheme val="minor"/>
      </rPr>
      <t xml:space="preserve"> para expositores)
(f)</t>
    </r>
  </si>
  <si>
    <t>a</t>
  </si>
  <si>
    <t>b</t>
  </si>
  <si>
    <t>c</t>
  </si>
  <si>
    <t>d</t>
  </si>
  <si>
    <t>e</t>
  </si>
  <si>
    <t>f</t>
  </si>
  <si>
    <t>g</t>
  </si>
  <si>
    <t>PRECIO PLIEGO</t>
  </si>
  <si>
    <t>OPCIONES DE DISTANCIA ENTRE PUESTOS</t>
  </si>
  <si>
    <t>Nº 
REF.</t>
  </si>
  <si>
    <t>RANGOS
Nº DE PERSONAS/PUESTOS</t>
  </si>
  <si>
    <t>PRECIO U. MÁXIMO 
POR EVENTO</t>
  </si>
  <si>
    <t>Nº EVENTOS</t>
  </si>
  <si>
    <t>UNIDADES x EVENTO</t>
  </si>
  <si>
    <t>UNIDADES 
2 AÑOS
(b x c)</t>
  </si>
  <si>
    <t>PRECIO U. OFERTADO
POR EVENTO</t>
  </si>
  <si>
    <t>PRECIO U. MASTER SILLA</t>
  </si>
  <si>
    <t>PRECIO U. MASTER SILLA +10%</t>
  </si>
  <si>
    <t>PRECIO U. MASTER SILLA +10% REDONDEADO</t>
  </si>
  <si>
    <t>% INCREMENTO S/MASTER SILLA</t>
  </si>
  <si>
    <t>OPCIÓN "A"
90 CM</t>
  </si>
  <si>
    <t>RANGO 1A</t>
  </si>
  <si>
    <t>ENTRE 200 Y 500</t>
  </si>
  <si>
    <t>RANGO 2A</t>
  </si>
  <si>
    <t>ENTRE 501 Y 5.000</t>
  </si>
  <si>
    <t>RANGO 3A</t>
  </si>
  <si>
    <t>ENTRE 5.001 Y 10.000</t>
  </si>
  <si>
    <t>RANGO 4A</t>
  </si>
  <si>
    <t>MÁS DE 10.001</t>
  </si>
  <si>
    <t>PARCIAL</t>
  </si>
  <si>
    <t>OPCIÓN "B"
150 CM</t>
  </si>
  <si>
    <t>RANGO 1B</t>
  </si>
  <si>
    <t>RANGO 2B</t>
  </si>
  <si>
    <t>RANGO 3B</t>
  </si>
  <si>
    <t>RANGO 4B</t>
  </si>
  <si>
    <t>OPCIÓN "C"
180 CM</t>
  </si>
  <si>
    <t>RANGO 1C</t>
  </si>
  <si>
    <t>RANGO 2C</t>
  </si>
  <si>
    <t>RANGO 3C</t>
  </si>
  <si>
    <t>RANGO 4C</t>
  </si>
  <si>
    <t>TOTAL POR EVENTOS</t>
  </si>
  <si>
    <t>CADA DÍA ADICIONAL</t>
  </si>
  <si>
    <t xml:space="preserve">TOTAL GENERAL </t>
  </si>
  <si>
    <r>
      <t xml:space="preserve">Subtotal </t>
    </r>
    <r>
      <rPr>
        <b/>
        <u/>
        <sz val="10"/>
        <color theme="1"/>
        <rFont val="Calibri"/>
        <family val="2"/>
        <scheme val="minor"/>
      </rPr>
      <t>ofertado</t>
    </r>
    <r>
      <rPr>
        <b/>
        <sz val="10"/>
        <color theme="1"/>
        <rFont val="Calibri"/>
        <family val="2"/>
        <scheme val="minor"/>
      </rPr>
      <t xml:space="preserve"> para EXPOSITORES 
(a) x (c)</t>
    </r>
  </si>
  <si>
    <t>Estimación de unidades 
(a) + (d)</t>
  </si>
  <si>
    <t xml:space="preserve">IMPORTE TOTAL OFERTADO IVA EXCLUIDO  LOTE 1 * </t>
  </si>
  <si>
    <t>MOBILIARIO LOTE 3A</t>
  </si>
  <si>
    <t>h</t>
  </si>
  <si>
    <t>i</t>
  </si>
  <si>
    <t>j</t>
  </si>
  <si>
    <t>l</t>
  </si>
  <si>
    <t>EVENTO INICIAL</t>
  </si>
  <si>
    <t>EVENTOS SUCESIVOS</t>
  </si>
  <si>
    <t>IMPORTE TOTAL
MÁXIMO
(EVENTO INICIAL + EVENTOS SUCESIVOS)
(e x j)</t>
  </si>
  <si>
    <t>Nº DE PERSONAS/PUESTOS</t>
  </si>
  <si>
    <t>PRECIO U. MÁXIMO 
EVENTO INICIAL</t>
  </si>
  <si>
    <t>Nº EVENTO INICIAL</t>
  </si>
  <si>
    <t>TOTAL UNIDADES x EVENTO
(b x c)</t>
  </si>
  <si>
    <t>PRECIO U. MÁXIMO 
EVENTOS SUCESIVOS</t>
  </si>
  <si>
    <t>Nº EVENTOS SUCESIVOS</t>
  </si>
  <si>
    <t>UNIDADES x EVENTO SUCESIVOS</t>
  </si>
  <si>
    <t>RANGO
5B</t>
  </si>
  <si>
    <t>A PARTIR DE 200</t>
  </si>
  <si>
    <t>MOBILIARIO LOTE 3B / INSTALACIONES PERMANENTES PARA VARIOS EVENTOS</t>
  </si>
  <si>
    <t xml:space="preserve">IMPORTE TOTAL OFERTADO IVA EXCLUIDO  
LOTE 2 * </t>
  </si>
  <si>
    <t>MODELO 4 - MOBILIARIO LOTE 3A</t>
  </si>
  <si>
    <t>MODELO 4 - MOBILIARIO LOTE 3B</t>
  </si>
  <si>
    <t>OPCIÓN "B1"
150 CM</t>
  </si>
  <si>
    <t>PRECIO U. OFERTADO
EVENTO INICIAL</t>
  </si>
  <si>
    <t>k</t>
  </si>
  <si>
    <t>m</t>
  </si>
  <si>
    <t>IMPORTE TOTAL
OFERTADO 
2 AÑOS
(d x e)</t>
  </si>
  <si>
    <t>PRECIO U. OFERTADO
EVENTOS SUCESIVOS</t>
  </si>
  <si>
    <t>IMPORTE TOTAL
OFERTADO EVENTO INICIAL 2 AÑOS
(d x f)</t>
  </si>
  <si>
    <t>IMPORTE TOTAL
OFERTADO EVENTOS SUCESIVOS 2 AÑOS
(d x f)</t>
  </si>
  <si>
    <t>TOTAL UNIDADES 
EVENTOS SUCESIVOS
(h x i)</t>
  </si>
  <si>
    <t>MODELO 2 / LOTE 1 - MOBILIARIO BÁSICO</t>
  </si>
  <si>
    <t>MODELO 3 / LOTE 2 - MOBILIARIO PREMIUM</t>
  </si>
  <si>
    <t>MODELO 4 / LOTE 3A - MOBILIARIO EXÁMENES</t>
  </si>
  <si>
    <t>MODELO 4 / LOTE 3B - MOBILIARIO EXÁMENES</t>
  </si>
  <si>
    <t>IMPORTE TOTAL MÁXIMO 
2 AÑOS DE SERVICIOS</t>
  </si>
  <si>
    <t>El precio unitario es por la totalidad del evento, hasta 1 semana de duración, a partir de 1 semana se aplicará un importe adicional por día.</t>
  </si>
  <si>
    <t>* La suma del importe total IVA EXCLUIDO de este Modelo 4 - Lote 3A y 3B deberá ser indicada en el Modelo 1C.</t>
  </si>
  <si>
    <t>REF. IFEMA:</t>
  </si>
  <si>
    <t>EX10</t>
  </si>
  <si>
    <t>Paneles señalizadores</t>
  </si>
  <si>
    <t>EX11</t>
  </si>
  <si>
    <t>Mampara separadora</t>
  </si>
  <si>
    <t>EX12</t>
  </si>
  <si>
    <t>EX13</t>
  </si>
  <si>
    <t>EX14</t>
  </si>
  <si>
    <t>EX15</t>
  </si>
  <si>
    <t>MODELO 4 - MOBILIARIO LOTE 3A Y 3B -  
ELEMENTOS ADICIONALES</t>
  </si>
  <si>
    <t>OTROS ELEMENTOS (OBLIGATORIOS)</t>
  </si>
  <si>
    <t>PRECIO U. MÁXIMO POR EVENTO</t>
  </si>
  <si>
    <t>PRECIO U. OFERTADO POR EVENTO</t>
  </si>
  <si>
    <t>Percheros/u.</t>
  </si>
  <si>
    <t>Perchas/u.</t>
  </si>
  <si>
    <t>Mesa con mantel (Para el Tribunal) - mesa adicional</t>
  </si>
  <si>
    <t>Silla tapizadas (Tribunal) - silla adicional</t>
  </si>
  <si>
    <t>EX16</t>
  </si>
  <si>
    <t>Paragüero/u.</t>
  </si>
  <si>
    <t>EX17</t>
  </si>
  <si>
    <t>Tarima para Tribunal (precio x m2)</t>
  </si>
  <si>
    <t>MODELO 2 - MOBILIARIO LOTE 1</t>
  </si>
  <si>
    <t>MODELO 3 - MOBILIARIO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</si>
</sst>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_ ;\-#,##0\ 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1"/>
      <color theme="1"/>
      <name val="Calibri Light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 Light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164">
    <xf numFmtId="0" fontId="0" fillId="0" borderId="0" xfId="0"/>
    <xf numFmtId="0" fontId="9" fillId="4" borderId="1" xfId="0" applyFont="1" applyFill="1" applyBorder="1" applyAlignment="1">
      <alignment horizontal="center" vertical="center" wrapText="1"/>
    </xf>
    <xf numFmtId="0" fontId="10" fillId="0" borderId="0" xfId="0" applyFont="1" applyFill="1"/>
    <xf numFmtId="44" fontId="9" fillId="0" borderId="1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44" fontId="9" fillId="4" borderId="1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/>
    </xf>
    <xf numFmtId="7" fontId="9" fillId="0" borderId="1" xfId="0" applyNumberFormat="1" applyFont="1" applyFill="1" applyBorder="1" applyAlignment="1">
      <alignment vertical="center"/>
    </xf>
    <xf numFmtId="44" fontId="9" fillId="4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0" fillId="0" borderId="0" xfId="0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justify" vertical="center" wrapText="1"/>
    </xf>
    <xf numFmtId="7" fontId="6" fillId="0" borderId="1" xfId="0" applyNumberFormat="1" applyFont="1" applyFill="1" applyBorder="1" applyAlignment="1" applyProtection="1">
      <alignment horizontal="right" vertical="center" wrapText="1"/>
    </xf>
    <xf numFmtId="165" fontId="9" fillId="2" borderId="1" xfId="0" applyNumberFormat="1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165" fontId="7" fillId="0" borderId="1" xfId="1" applyNumberFormat="1" applyFont="1" applyBorder="1" applyAlignment="1" applyProtection="1">
      <alignment vertical="center"/>
    </xf>
    <xf numFmtId="165" fontId="6" fillId="13" borderId="1" xfId="1" applyNumberFormat="1" applyFont="1" applyFill="1" applyBorder="1" applyAlignment="1" applyProtection="1">
      <alignment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</xf>
    <xf numFmtId="165" fontId="19" fillId="2" borderId="1" xfId="0" applyNumberFormat="1" applyFont="1" applyFill="1" applyBorder="1" applyAlignment="1" applyProtection="1">
      <alignment horizontal="right" vertical="center"/>
    </xf>
    <xf numFmtId="165" fontId="14" fillId="0" borderId="1" xfId="0" applyNumberFormat="1" applyFont="1" applyFill="1" applyBorder="1" applyAlignment="1" applyProtection="1">
      <alignment horizontal="right" vertical="center"/>
    </xf>
    <xf numFmtId="7" fontId="7" fillId="0" borderId="1" xfId="0" applyNumberFormat="1" applyFont="1" applyFill="1" applyBorder="1" applyAlignment="1" applyProtection="1">
      <alignment horizontal="right" vertical="center" wrapText="1"/>
    </xf>
    <xf numFmtId="7" fontId="7" fillId="0" borderId="1" xfId="0" applyNumberFormat="1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right" vertical="center" wrapText="1"/>
    </xf>
    <xf numFmtId="44" fontId="7" fillId="8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165" fontId="11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165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3" fontId="6" fillId="0" borderId="0" xfId="0" applyNumberFormat="1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165" fontId="6" fillId="0" borderId="0" xfId="0" applyNumberFormat="1" applyFont="1" applyAlignment="1" applyProtection="1">
      <alignment horizontal="right" vertical="center"/>
      <protection locked="0"/>
    </xf>
    <xf numFmtId="165" fontId="10" fillId="0" borderId="0" xfId="0" applyNumberFormat="1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1" applyNumberFormat="1" applyFont="1" applyBorder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0" fontId="7" fillId="6" borderId="3" xfId="0" applyFont="1" applyFill="1" applyBorder="1" applyAlignment="1" applyProtection="1">
      <alignment horizontal="center" vertical="center" wrapText="1"/>
    </xf>
    <xf numFmtId="0" fontId="7" fillId="6" borderId="4" xfId="0" applyFont="1" applyFill="1" applyBorder="1" applyAlignment="1" applyProtection="1">
      <alignment horizontal="center" vertical="center"/>
    </xf>
    <xf numFmtId="0" fontId="7" fillId="6" borderId="5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center" vertical="center" wrapText="1"/>
    </xf>
    <xf numFmtId="165" fontId="7" fillId="6" borderId="1" xfId="0" applyNumberFormat="1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165" fontId="7" fillId="5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165" fontId="0" fillId="0" borderId="1" xfId="1" applyNumberFormat="1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165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justify" vertical="center" wrapText="1"/>
    </xf>
    <xf numFmtId="164" fontId="0" fillId="0" borderId="1" xfId="4" applyNumberFormat="1" applyFont="1" applyBorder="1" applyAlignment="1" applyProtection="1">
      <alignment horizontal="center" vertical="center"/>
    </xf>
    <xf numFmtId="165" fontId="0" fillId="0" borderId="1" xfId="1" applyNumberFormat="1" applyFont="1" applyBorder="1" applyAlignment="1" applyProtection="1">
      <alignment vertical="center"/>
    </xf>
    <xf numFmtId="0" fontId="0" fillId="0" borderId="1" xfId="0" applyFill="1" applyBorder="1" applyAlignment="1" applyProtection="1">
      <alignment horizontal="justify" vertical="center" wrapText="1"/>
    </xf>
    <xf numFmtId="165" fontId="0" fillId="0" borderId="1" xfId="1" applyNumberFormat="1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center" vertical="center" wrapText="1"/>
    </xf>
    <xf numFmtId="164" fontId="0" fillId="0" borderId="2" xfId="4" applyNumberFormat="1" applyFont="1" applyFill="1" applyBorder="1" applyAlignment="1" applyProtection="1">
      <alignment horizontal="center" vertical="center"/>
    </xf>
    <xf numFmtId="164" fontId="0" fillId="0" borderId="1" xfId="4" applyNumberFormat="1" applyFont="1" applyFill="1" applyBorder="1" applyAlignment="1" applyProtection="1">
      <alignment horizontal="center" vertical="center"/>
    </xf>
    <xf numFmtId="165" fontId="0" fillId="0" borderId="2" xfId="1" applyNumberFormat="1" applyFont="1" applyFill="1" applyBorder="1" applyAlignment="1" applyProtection="1">
      <alignment vertical="center"/>
    </xf>
    <xf numFmtId="165" fontId="15" fillId="2" borderId="1" xfId="0" applyNumberFormat="1" applyFont="1" applyFill="1" applyBorder="1" applyAlignment="1" applyProtection="1">
      <alignment vertical="center"/>
    </xf>
    <xf numFmtId="7" fontId="6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7" fillId="8" borderId="1" xfId="0" applyFont="1" applyFill="1" applyBorder="1" applyAlignment="1" applyProtection="1">
      <alignment horizontal="right" vertical="center" wrapText="1"/>
      <protection locked="0"/>
    </xf>
    <xf numFmtId="0" fontId="7" fillId="0" borderId="1" xfId="0" applyFont="1" applyFill="1" applyBorder="1" applyAlignment="1" applyProtection="1">
      <alignment horizontal="right" vertical="center" wrapText="1"/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17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7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10" fontId="13" fillId="3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44" fontId="7" fillId="0" borderId="0" xfId="0" applyNumberFormat="1" applyFont="1" applyFill="1" applyBorder="1" applyAlignment="1" applyProtection="1">
      <alignment vertical="center"/>
      <protection locked="0"/>
    </xf>
    <xf numFmtId="7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10" fontId="10" fillId="3" borderId="1" xfId="2" applyNumberFormat="1" applyFont="1" applyFill="1" applyBorder="1" applyAlignment="1" applyProtection="1">
      <alignment horizontal="center" vertical="center" wrapText="1"/>
      <protection locked="0"/>
    </xf>
    <xf numFmtId="7" fontId="0" fillId="0" borderId="0" xfId="0" applyNumberFormat="1" applyProtection="1">
      <protection locked="0"/>
    </xf>
    <xf numFmtId="44" fontId="9" fillId="3" borderId="1" xfId="0" applyNumberFormat="1" applyFont="1" applyFill="1" applyBorder="1" applyAlignment="1" applyProtection="1">
      <alignment vertical="center"/>
      <protection locked="0"/>
    </xf>
    <xf numFmtId="4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10" fontId="9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0" fillId="0" borderId="0" xfId="0" applyProtection="1"/>
    <xf numFmtId="0" fontId="18" fillId="7" borderId="2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18" fillId="7" borderId="6" xfId="0" applyFont="1" applyFill="1" applyBorder="1" applyAlignment="1" applyProtection="1">
      <alignment horizontal="center" vertical="center" wrapText="1"/>
    </xf>
    <xf numFmtId="0" fontId="18" fillId="7" borderId="7" xfId="0" applyFont="1" applyFill="1" applyBorder="1" applyAlignment="1" applyProtection="1">
      <alignment horizontal="center" vertical="center" wrapText="1"/>
    </xf>
    <xf numFmtId="0" fontId="7" fillId="8" borderId="3" xfId="0" applyFont="1" applyFill="1" applyBorder="1" applyAlignment="1" applyProtection="1">
      <alignment horizontal="right" vertical="center" wrapText="1" indent="1"/>
    </xf>
    <xf numFmtId="0" fontId="7" fillId="8" borderId="5" xfId="0" applyFont="1" applyFill="1" applyBorder="1" applyAlignment="1" applyProtection="1">
      <alignment horizontal="right" vertical="center" wrapText="1" indent="1"/>
    </xf>
    <xf numFmtId="164" fontId="7" fillId="8" borderId="1" xfId="0" applyNumberFormat="1" applyFont="1" applyFill="1" applyBorder="1" applyAlignment="1" applyProtection="1">
      <alignment horizontal="center" vertical="center" wrapText="1"/>
    </xf>
    <xf numFmtId="0" fontId="18" fillId="10" borderId="2" xfId="0" applyFont="1" applyFill="1" applyBorder="1" applyAlignment="1" applyProtection="1">
      <alignment horizontal="center" vertical="center" wrapText="1"/>
    </xf>
    <xf numFmtId="0" fontId="18" fillId="10" borderId="6" xfId="0" applyFont="1" applyFill="1" applyBorder="1" applyAlignment="1" applyProtection="1">
      <alignment horizontal="center" vertical="center" wrapText="1"/>
    </xf>
    <xf numFmtId="0" fontId="18" fillId="10" borderId="7" xfId="0" applyFont="1" applyFill="1" applyBorder="1" applyAlignment="1" applyProtection="1">
      <alignment horizontal="center" vertical="center" wrapText="1"/>
    </xf>
    <xf numFmtId="0" fontId="18" fillId="12" borderId="2" xfId="0" applyFont="1" applyFill="1" applyBorder="1" applyAlignment="1" applyProtection="1">
      <alignment horizontal="center" vertical="center" wrapText="1"/>
    </xf>
    <xf numFmtId="0" fontId="18" fillId="12" borderId="6" xfId="0" applyFont="1" applyFill="1" applyBorder="1" applyAlignment="1" applyProtection="1">
      <alignment horizontal="center" vertical="center" wrapText="1"/>
    </xf>
    <xf numFmtId="0" fontId="18" fillId="12" borderId="7" xfId="0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Alignment="1" applyProtection="1">
      <alignment horizontal="right"/>
    </xf>
    <xf numFmtId="0" fontId="17" fillId="0" borderId="0" xfId="0" applyFont="1" applyProtection="1"/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right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8" borderId="3" xfId="0" applyFont="1" applyFill="1" applyBorder="1" applyAlignment="1" applyProtection="1">
      <alignment horizontal="center" vertical="center" wrapText="1"/>
    </xf>
    <xf numFmtId="0" fontId="7" fillId="8" borderId="4" xfId="0" applyFont="1" applyFill="1" applyBorder="1" applyAlignment="1" applyProtection="1">
      <alignment horizontal="center" vertical="center" wrapText="1"/>
    </xf>
    <xf numFmtId="0" fontId="7" fillId="8" borderId="5" xfId="0" applyFont="1" applyFill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left" indent="1"/>
    </xf>
    <xf numFmtId="165" fontId="6" fillId="0" borderId="0" xfId="0" applyNumberFormat="1" applyFont="1" applyAlignment="1" applyProtection="1">
      <alignment horizontal="left" vertical="center"/>
    </xf>
    <xf numFmtId="0" fontId="13" fillId="0" borderId="0" xfId="0" applyFont="1" applyProtection="1"/>
    <xf numFmtId="44" fontId="7" fillId="0" borderId="1" xfId="0" applyNumberFormat="1" applyFont="1" applyFill="1" applyBorder="1" applyAlignment="1" applyProtection="1">
      <alignment horizontal="right" vertical="center"/>
    </xf>
    <xf numFmtId="0" fontId="17" fillId="0" borderId="0" xfId="0" applyFont="1" applyAlignment="1" applyProtection="1">
      <alignment horizontal="right"/>
    </xf>
    <xf numFmtId="0" fontId="17" fillId="0" borderId="0" xfId="0" applyFont="1" applyAlignment="1" applyProtection="1">
      <alignment horizontal="center"/>
      <protection locked="0"/>
    </xf>
    <xf numFmtId="0" fontId="16" fillId="12" borderId="1" xfId="0" applyFont="1" applyFill="1" applyBorder="1" applyAlignment="1" applyProtection="1">
      <alignment horizontal="center" vertical="center" wrapText="1"/>
    </xf>
    <xf numFmtId="44" fontId="7" fillId="0" borderId="0" xfId="0" applyNumberFormat="1" applyFont="1" applyFill="1" applyBorder="1" applyAlignment="1" applyProtection="1">
      <alignment vertical="center"/>
    </xf>
    <xf numFmtId="0" fontId="0" fillId="0" borderId="0" xfId="0" applyAlignment="1" applyProtection="1">
      <alignment horizontal="right"/>
    </xf>
    <xf numFmtId="0" fontId="17" fillId="0" borderId="8" xfId="0" applyFont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17" fillId="0" borderId="10" xfId="0" applyFont="1" applyBorder="1" applyAlignment="1" applyProtection="1">
      <alignment horizontal="center" vertical="center" wrapText="1"/>
    </xf>
    <xf numFmtId="0" fontId="7" fillId="9" borderId="1" xfId="0" applyFont="1" applyFill="1" applyBorder="1" applyAlignment="1" applyProtection="1">
      <alignment horizontal="center" vertical="center" wrapText="1"/>
    </xf>
    <xf numFmtId="0" fontId="7" fillId="11" borderId="1" xfId="0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7" fillId="0" borderId="12" xfId="0" applyFont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Alignment="1" applyProtection="1">
      <alignment horizontal="right"/>
    </xf>
    <xf numFmtId="0" fontId="17" fillId="0" borderId="13" xfId="0" applyFont="1" applyBorder="1" applyAlignment="1" applyProtection="1">
      <alignment horizontal="center" vertical="center" wrapText="1"/>
    </xf>
    <xf numFmtId="0" fontId="17" fillId="0" borderId="14" xfId="0" applyFont="1" applyBorder="1" applyAlignment="1" applyProtection="1">
      <alignment horizontal="center" vertical="center" wrapText="1"/>
    </xf>
    <xf numFmtId="0" fontId="17" fillId="0" borderId="15" xfId="0" applyFont="1" applyBorder="1" applyAlignment="1" applyProtection="1">
      <alignment horizontal="center" vertical="center" wrapText="1"/>
    </xf>
    <xf numFmtId="0" fontId="7" fillId="9" borderId="3" xfId="0" applyFont="1" applyFill="1" applyBorder="1" applyAlignment="1" applyProtection="1">
      <alignment horizontal="center" vertical="center" wrapText="1"/>
    </xf>
    <xf numFmtId="0" fontId="7" fillId="9" borderId="4" xfId="0" applyFont="1" applyFill="1" applyBorder="1" applyAlignment="1" applyProtection="1">
      <alignment horizontal="center" vertical="center" wrapText="1"/>
    </xf>
    <xf numFmtId="0" fontId="7" fillId="9" borderId="5" xfId="0" applyFont="1" applyFill="1" applyBorder="1" applyAlignment="1" applyProtection="1">
      <alignment horizontal="center" vertical="center" wrapText="1"/>
    </xf>
    <xf numFmtId="0" fontId="7" fillId="11" borderId="3" xfId="0" applyFont="1" applyFill="1" applyBorder="1" applyAlignment="1" applyProtection="1">
      <alignment horizontal="center" vertical="center" wrapText="1"/>
    </xf>
    <xf numFmtId="0" fontId="7" fillId="11" borderId="4" xfId="0" applyFont="1" applyFill="1" applyBorder="1" applyAlignment="1" applyProtection="1">
      <alignment horizontal="center" vertical="center" wrapText="1"/>
    </xf>
    <xf numFmtId="0" fontId="7" fillId="11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</cellXfs>
  <cellStyles count="5">
    <cellStyle name="Millares" xfId="4" builtinId="3"/>
    <cellStyle name="Moneda" xfId="1" builtin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5"/>
  <sheetViews>
    <sheetView showGridLines="0" tabSelected="1" zoomScale="85" zoomScaleNormal="85" workbookViewId="0">
      <selection sqref="A1:P1"/>
    </sheetView>
  </sheetViews>
  <sheetFormatPr baseColWidth="10" defaultColWidth="11.42578125" defaultRowHeight="12.75" x14ac:dyDescent="0.25"/>
  <cols>
    <col min="1" max="1" width="12.5703125" style="32" customWidth="1"/>
    <col min="2" max="2" width="11.42578125" style="29" hidden="1" customWidth="1"/>
    <col min="3" max="3" width="15.42578125" style="32" hidden="1" customWidth="1"/>
    <col min="4" max="4" width="34.5703125" style="29" hidden="1" customWidth="1"/>
    <col min="5" max="5" width="50.5703125" style="29" customWidth="1"/>
    <col min="6" max="7" width="13.7109375" style="29" customWidth="1"/>
    <col min="8" max="8" width="13.7109375" style="40" customWidth="1"/>
    <col min="9" max="9" width="14.7109375" style="29" customWidth="1"/>
    <col min="10" max="10" width="13.7109375" style="29" customWidth="1"/>
    <col min="11" max="11" width="17.7109375" style="29" hidden="1" customWidth="1"/>
    <col min="12" max="13" width="17.7109375" style="29" customWidth="1"/>
    <col min="14" max="14" width="14.7109375" style="41" customWidth="1"/>
    <col min="15" max="15" width="13.7109375" style="32" customWidth="1"/>
    <col min="16" max="16" width="20.7109375" style="42" customWidth="1"/>
    <col min="17" max="16384" width="11.42578125" style="29"/>
  </cols>
  <sheetData>
    <row r="1" spans="1:16" ht="32.450000000000003" customHeight="1" x14ac:dyDescent="0.25">
      <c r="A1" s="61" t="s">
        <v>961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 ht="32.450000000000003" customHeight="1" x14ac:dyDescent="0.25">
      <c r="A2" s="30"/>
      <c r="B2" s="30"/>
      <c r="C2" s="30"/>
      <c r="D2" s="30"/>
      <c r="E2" s="30"/>
      <c r="F2" s="30"/>
      <c r="G2" s="30"/>
      <c r="H2" s="31"/>
      <c r="I2" s="30"/>
      <c r="J2" s="30"/>
      <c r="K2" s="30"/>
      <c r="L2" s="30"/>
      <c r="M2" s="30"/>
      <c r="N2" s="30"/>
      <c r="O2" s="30"/>
      <c r="P2" s="30"/>
    </row>
    <row r="3" spans="1:16" ht="34.15" customHeight="1" x14ac:dyDescent="0.25">
      <c r="A3" s="48"/>
      <c r="B3" s="49"/>
      <c r="C3" s="48"/>
      <c r="D3" s="49"/>
      <c r="E3" s="49"/>
      <c r="F3" s="50" t="s">
        <v>847</v>
      </c>
      <c r="G3" s="51"/>
      <c r="H3" s="51"/>
      <c r="I3" s="52"/>
      <c r="J3" s="53" t="s">
        <v>848</v>
      </c>
      <c r="K3" s="54"/>
      <c r="L3" s="54"/>
      <c r="M3" s="55"/>
      <c r="N3" s="56"/>
      <c r="O3" s="50" t="s">
        <v>849</v>
      </c>
      <c r="P3" s="52"/>
    </row>
    <row r="4" spans="1:16" ht="76.5" x14ac:dyDescent="0.25">
      <c r="A4" s="12" t="s">
        <v>395</v>
      </c>
      <c r="B4" s="12" t="s">
        <v>57</v>
      </c>
      <c r="C4" s="12" t="s">
        <v>58</v>
      </c>
      <c r="D4" s="12" t="s">
        <v>663</v>
      </c>
      <c r="E4" s="12" t="s">
        <v>397</v>
      </c>
      <c r="F4" s="57" t="s">
        <v>845</v>
      </c>
      <c r="G4" s="57" t="s">
        <v>851</v>
      </c>
      <c r="H4" s="58" t="s">
        <v>852</v>
      </c>
      <c r="I4" s="57" t="s">
        <v>900</v>
      </c>
      <c r="J4" s="59" t="s">
        <v>850</v>
      </c>
      <c r="K4" s="59" t="s">
        <v>853</v>
      </c>
      <c r="L4" s="59" t="s">
        <v>853</v>
      </c>
      <c r="M4" s="60" t="s">
        <v>856</v>
      </c>
      <c r="N4" s="60" t="s">
        <v>854</v>
      </c>
      <c r="O4" s="57" t="s">
        <v>901</v>
      </c>
      <c r="P4" s="58" t="s">
        <v>855</v>
      </c>
    </row>
    <row r="5" spans="1:16" ht="38.25" x14ac:dyDescent="0.25">
      <c r="A5" s="13" t="s">
        <v>588</v>
      </c>
      <c r="B5" s="44" t="s">
        <v>83</v>
      </c>
      <c r="C5" s="45" t="s">
        <v>84</v>
      </c>
      <c r="D5" s="14" t="s">
        <v>8</v>
      </c>
      <c r="E5" s="14" t="s">
        <v>256</v>
      </c>
      <c r="F5" s="46">
        <v>1409</v>
      </c>
      <c r="G5" s="47">
        <v>13.35</v>
      </c>
      <c r="H5" s="21"/>
      <c r="I5" s="20">
        <f>+F5*H5</f>
        <v>0</v>
      </c>
      <c r="J5" s="46">
        <v>6</v>
      </c>
      <c r="K5" s="47">
        <f>ROUND(G5-G5*20%,2)</f>
        <v>10.68</v>
      </c>
      <c r="L5" s="47">
        <v>10.68</v>
      </c>
      <c r="M5" s="21">
        <f t="shared" ref="M5:M69" si="0">ROUND(H5-H5*20%,2)</f>
        <v>0</v>
      </c>
      <c r="N5" s="20">
        <f>+J5*M5</f>
        <v>0</v>
      </c>
      <c r="O5" s="22">
        <f>+F5+J5</f>
        <v>1415</v>
      </c>
      <c r="P5" s="20">
        <f>+I5+N5</f>
        <v>0</v>
      </c>
    </row>
    <row r="6" spans="1:16" ht="38.25" x14ac:dyDescent="0.25">
      <c r="A6" s="13" t="s">
        <v>589</v>
      </c>
      <c r="B6" s="44" t="s">
        <v>79</v>
      </c>
      <c r="C6" s="45" t="s">
        <v>80</v>
      </c>
      <c r="D6" s="14" t="s">
        <v>6</v>
      </c>
      <c r="E6" s="14" t="s">
        <v>258</v>
      </c>
      <c r="F6" s="46">
        <v>569</v>
      </c>
      <c r="G6" s="47">
        <v>14.29</v>
      </c>
      <c r="H6" s="21"/>
      <c r="I6" s="20">
        <f t="shared" ref="I6:I69" si="1">+F6*H6</f>
        <v>0</v>
      </c>
      <c r="J6" s="46">
        <v>104</v>
      </c>
      <c r="K6" s="47">
        <f t="shared" ref="K6:K69" si="2">ROUND(G6-G6*20%,2)</f>
        <v>11.43</v>
      </c>
      <c r="L6" s="47">
        <v>11.43</v>
      </c>
      <c r="M6" s="21">
        <f t="shared" si="0"/>
        <v>0</v>
      </c>
      <c r="N6" s="20">
        <f t="shared" ref="N6:N69" si="3">+J6*M6</f>
        <v>0</v>
      </c>
      <c r="O6" s="22">
        <f t="shared" ref="O6:O69" si="4">+F6+J6</f>
        <v>673</v>
      </c>
      <c r="P6" s="20">
        <f t="shared" ref="P6:P69" si="5">+I6+N6</f>
        <v>0</v>
      </c>
    </row>
    <row r="7" spans="1:16" ht="38.25" x14ac:dyDescent="0.25">
      <c r="A7" s="13" t="s">
        <v>590</v>
      </c>
      <c r="B7" s="44" t="s">
        <v>81</v>
      </c>
      <c r="C7" s="45" t="s">
        <v>82</v>
      </c>
      <c r="D7" s="14" t="s">
        <v>7</v>
      </c>
      <c r="E7" s="14" t="s">
        <v>257</v>
      </c>
      <c r="F7" s="46">
        <v>385</v>
      </c>
      <c r="G7" s="47">
        <v>14.29</v>
      </c>
      <c r="H7" s="21"/>
      <c r="I7" s="20">
        <f t="shared" si="1"/>
        <v>0</v>
      </c>
      <c r="J7" s="46">
        <v>28</v>
      </c>
      <c r="K7" s="47">
        <f t="shared" si="2"/>
        <v>11.43</v>
      </c>
      <c r="L7" s="47">
        <v>11.43</v>
      </c>
      <c r="M7" s="21">
        <f t="shared" si="0"/>
        <v>0</v>
      </c>
      <c r="N7" s="20">
        <f t="shared" si="3"/>
        <v>0</v>
      </c>
      <c r="O7" s="22">
        <f t="shared" si="4"/>
        <v>413</v>
      </c>
      <c r="P7" s="20">
        <f t="shared" si="5"/>
        <v>0</v>
      </c>
    </row>
    <row r="8" spans="1:16" ht="38.25" x14ac:dyDescent="0.25">
      <c r="A8" s="13" t="s">
        <v>591</v>
      </c>
      <c r="B8" s="44" t="s">
        <v>75</v>
      </c>
      <c r="C8" s="45" t="s">
        <v>76</v>
      </c>
      <c r="D8" s="14" t="s">
        <v>4</v>
      </c>
      <c r="E8" s="14" t="s">
        <v>259</v>
      </c>
      <c r="F8" s="46">
        <v>406</v>
      </c>
      <c r="G8" s="47">
        <v>22.77</v>
      </c>
      <c r="H8" s="21"/>
      <c r="I8" s="20">
        <f t="shared" si="1"/>
        <v>0</v>
      </c>
      <c r="J8" s="46">
        <v>16</v>
      </c>
      <c r="K8" s="47">
        <f t="shared" si="2"/>
        <v>18.22</v>
      </c>
      <c r="L8" s="47">
        <v>18.22</v>
      </c>
      <c r="M8" s="21">
        <f t="shared" si="0"/>
        <v>0</v>
      </c>
      <c r="N8" s="20">
        <f t="shared" si="3"/>
        <v>0</v>
      </c>
      <c r="O8" s="22">
        <f t="shared" si="4"/>
        <v>422</v>
      </c>
      <c r="P8" s="20">
        <f t="shared" si="5"/>
        <v>0</v>
      </c>
    </row>
    <row r="9" spans="1:16" ht="38.25" x14ac:dyDescent="0.25">
      <c r="A9" s="13" t="s">
        <v>592</v>
      </c>
      <c r="B9" s="44" t="s">
        <v>77</v>
      </c>
      <c r="C9" s="45" t="s">
        <v>78</v>
      </c>
      <c r="D9" s="14" t="s">
        <v>5</v>
      </c>
      <c r="E9" s="14" t="s">
        <v>260</v>
      </c>
      <c r="F9" s="46">
        <v>457</v>
      </c>
      <c r="G9" s="47">
        <v>22.77</v>
      </c>
      <c r="H9" s="21"/>
      <c r="I9" s="20">
        <f t="shared" si="1"/>
        <v>0</v>
      </c>
      <c r="J9" s="46">
        <v>19</v>
      </c>
      <c r="K9" s="47">
        <f t="shared" si="2"/>
        <v>18.22</v>
      </c>
      <c r="L9" s="47">
        <v>18.22</v>
      </c>
      <c r="M9" s="21">
        <f t="shared" si="0"/>
        <v>0</v>
      </c>
      <c r="N9" s="20">
        <f t="shared" si="3"/>
        <v>0</v>
      </c>
      <c r="O9" s="22">
        <f t="shared" si="4"/>
        <v>476</v>
      </c>
      <c r="P9" s="20">
        <f t="shared" si="5"/>
        <v>0</v>
      </c>
    </row>
    <row r="10" spans="1:16" ht="38.25" x14ac:dyDescent="0.25">
      <c r="A10" s="13" t="s">
        <v>593</v>
      </c>
      <c r="B10" s="44" t="s">
        <v>117</v>
      </c>
      <c r="C10" s="45" t="s">
        <v>118</v>
      </c>
      <c r="D10" s="14" t="s">
        <v>25</v>
      </c>
      <c r="E10" s="14" t="s">
        <v>262</v>
      </c>
      <c r="F10" s="46">
        <v>6104</v>
      </c>
      <c r="G10" s="47">
        <v>20.010000000000002</v>
      </c>
      <c r="H10" s="21"/>
      <c r="I10" s="20">
        <f t="shared" si="1"/>
        <v>0</v>
      </c>
      <c r="J10" s="46">
        <v>836</v>
      </c>
      <c r="K10" s="47">
        <f t="shared" si="2"/>
        <v>16.010000000000002</v>
      </c>
      <c r="L10" s="47">
        <v>16.010000000000002</v>
      </c>
      <c r="M10" s="21">
        <f t="shared" si="0"/>
        <v>0</v>
      </c>
      <c r="N10" s="20">
        <f t="shared" si="3"/>
        <v>0</v>
      </c>
      <c r="O10" s="22">
        <f t="shared" si="4"/>
        <v>6940</v>
      </c>
      <c r="P10" s="20">
        <f t="shared" si="5"/>
        <v>0</v>
      </c>
    </row>
    <row r="11" spans="1:16" ht="63.75" x14ac:dyDescent="0.25">
      <c r="A11" s="13" t="s">
        <v>594</v>
      </c>
      <c r="B11" s="44" t="s">
        <v>119</v>
      </c>
      <c r="C11" s="45" t="s">
        <v>120</v>
      </c>
      <c r="D11" s="14" t="s">
        <v>26</v>
      </c>
      <c r="E11" s="14" t="s">
        <v>390</v>
      </c>
      <c r="F11" s="46">
        <v>1483</v>
      </c>
      <c r="G11" s="47">
        <v>32.409999999999997</v>
      </c>
      <c r="H11" s="21"/>
      <c r="I11" s="20">
        <f t="shared" si="1"/>
        <v>0</v>
      </c>
      <c r="J11" s="46">
        <v>64</v>
      </c>
      <c r="K11" s="47">
        <f t="shared" si="2"/>
        <v>25.93</v>
      </c>
      <c r="L11" s="47">
        <v>25.93</v>
      </c>
      <c r="M11" s="21">
        <f t="shared" si="0"/>
        <v>0</v>
      </c>
      <c r="N11" s="20">
        <f t="shared" si="3"/>
        <v>0</v>
      </c>
      <c r="O11" s="22">
        <f t="shared" si="4"/>
        <v>1547</v>
      </c>
      <c r="P11" s="20">
        <f t="shared" si="5"/>
        <v>0</v>
      </c>
    </row>
    <row r="12" spans="1:16" ht="63.75" x14ac:dyDescent="0.25">
      <c r="A12" s="13" t="s">
        <v>595</v>
      </c>
      <c r="B12" s="44" t="s">
        <v>121</v>
      </c>
      <c r="C12" s="45" t="s">
        <v>122</v>
      </c>
      <c r="D12" s="14" t="s">
        <v>27</v>
      </c>
      <c r="E12" s="14" t="s">
        <v>391</v>
      </c>
      <c r="F12" s="46">
        <v>272</v>
      </c>
      <c r="G12" s="47">
        <v>32.409999999999997</v>
      </c>
      <c r="H12" s="21"/>
      <c r="I12" s="20">
        <f t="shared" si="1"/>
        <v>0</v>
      </c>
      <c r="J12" s="46">
        <v>0</v>
      </c>
      <c r="K12" s="47">
        <f t="shared" si="2"/>
        <v>25.93</v>
      </c>
      <c r="L12" s="47">
        <v>25.93</v>
      </c>
      <c r="M12" s="21">
        <f t="shared" si="0"/>
        <v>0</v>
      </c>
      <c r="N12" s="20">
        <f t="shared" si="3"/>
        <v>0</v>
      </c>
      <c r="O12" s="22">
        <f t="shared" si="4"/>
        <v>272</v>
      </c>
      <c r="P12" s="20">
        <f t="shared" si="5"/>
        <v>0</v>
      </c>
    </row>
    <row r="13" spans="1:16" ht="63.75" x14ac:dyDescent="0.25">
      <c r="A13" s="13" t="s">
        <v>596</v>
      </c>
      <c r="B13" s="44" t="s">
        <v>179</v>
      </c>
      <c r="C13" s="45" t="s">
        <v>180</v>
      </c>
      <c r="D13" s="14" t="s">
        <v>56</v>
      </c>
      <c r="E13" s="14" t="s">
        <v>261</v>
      </c>
      <c r="F13" s="46">
        <v>365</v>
      </c>
      <c r="G13" s="47">
        <v>82.93</v>
      </c>
      <c r="H13" s="21"/>
      <c r="I13" s="20">
        <f t="shared" si="1"/>
        <v>0</v>
      </c>
      <c r="J13" s="46">
        <v>32</v>
      </c>
      <c r="K13" s="47">
        <f t="shared" si="2"/>
        <v>66.34</v>
      </c>
      <c r="L13" s="47">
        <v>66.34</v>
      </c>
      <c r="M13" s="21">
        <f t="shared" si="0"/>
        <v>0</v>
      </c>
      <c r="N13" s="20">
        <f t="shared" si="3"/>
        <v>0</v>
      </c>
      <c r="O13" s="22">
        <f t="shared" si="4"/>
        <v>397</v>
      </c>
      <c r="P13" s="20">
        <f t="shared" si="5"/>
        <v>0</v>
      </c>
    </row>
    <row r="14" spans="1:16" ht="38.25" x14ac:dyDescent="0.25">
      <c r="A14" s="13" t="s">
        <v>597</v>
      </c>
      <c r="B14" s="44" t="s">
        <v>65</v>
      </c>
      <c r="C14" s="45" t="s">
        <v>66</v>
      </c>
      <c r="D14" s="14" t="s">
        <v>0</v>
      </c>
      <c r="E14" s="14" t="s">
        <v>248</v>
      </c>
      <c r="F14" s="46">
        <v>589</v>
      </c>
      <c r="G14" s="47">
        <v>14.3</v>
      </c>
      <c r="H14" s="21"/>
      <c r="I14" s="20">
        <f t="shared" si="1"/>
        <v>0</v>
      </c>
      <c r="J14" s="46">
        <v>268</v>
      </c>
      <c r="K14" s="47">
        <f t="shared" si="2"/>
        <v>11.44</v>
      </c>
      <c r="L14" s="47">
        <v>11.44</v>
      </c>
      <c r="M14" s="21">
        <f t="shared" si="0"/>
        <v>0</v>
      </c>
      <c r="N14" s="20">
        <f t="shared" si="3"/>
        <v>0</v>
      </c>
      <c r="O14" s="22">
        <f t="shared" si="4"/>
        <v>857</v>
      </c>
      <c r="P14" s="20">
        <f t="shared" si="5"/>
        <v>0</v>
      </c>
    </row>
    <row r="15" spans="1:16" ht="38.25" x14ac:dyDescent="0.25">
      <c r="A15" s="13" t="s">
        <v>598</v>
      </c>
      <c r="B15" s="44" t="s">
        <v>198</v>
      </c>
      <c r="C15" s="45" t="s">
        <v>284</v>
      </c>
      <c r="D15" s="14" t="s">
        <v>285</v>
      </c>
      <c r="E15" s="14" t="s">
        <v>249</v>
      </c>
      <c r="F15" s="46">
        <v>170</v>
      </c>
      <c r="G15" s="47">
        <v>14.3</v>
      </c>
      <c r="H15" s="21"/>
      <c r="I15" s="20">
        <f t="shared" si="1"/>
        <v>0</v>
      </c>
      <c r="J15" s="46">
        <v>91</v>
      </c>
      <c r="K15" s="47">
        <f t="shared" si="2"/>
        <v>11.44</v>
      </c>
      <c r="L15" s="47">
        <v>11.44</v>
      </c>
      <c r="M15" s="21">
        <f t="shared" si="0"/>
        <v>0</v>
      </c>
      <c r="N15" s="20">
        <f t="shared" si="3"/>
        <v>0</v>
      </c>
      <c r="O15" s="22">
        <f t="shared" si="4"/>
        <v>261</v>
      </c>
      <c r="P15" s="20">
        <f t="shared" si="5"/>
        <v>0</v>
      </c>
    </row>
    <row r="16" spans="1:16" ht="38.25" x14ac:dyDescent="0.25">
      <c r="A16" s="13" t="s">
        <v>599</v>
      </c>
      <c r="B16" s="44" t="s">
        <v>131</v>
      </c>
      <c r="C16" s="45" t="s">
        <v>132</v>
      </c>
      <c r="D16" s="14" t="s">
        <v>32</v>
      </c>
      <c r="E16" s="14" t="s">
        <v>253</v>
      </c>
      <c r="F16" s="46">
        <v>1211</v>
      </c>
      <c r="G16" s="47">
        <v>6.67</v>
      </c>
      <c r="H16" s="21"/>
      <c r="I16" s="20">
        <f t="shared" si="1"/>
        <v>0</v>
      </c>
      <c r="J16" s="46">
        <v>144</v>
      </c>
      <c r="K16" s="47">
        <f t="shared" si="2"/>
        <v>5.34</v>
      </c>
      <c r="L16" s="47">
        <v>5.34</v>
      </c>
      <c r="M16" s="21">
        <f t="shared" si="0"/>
        <v>0</v>
      </c>
      <c r="N16" s="20">
        <f t="shared" si="3"/>
        <v>0</v>
      </c>
      <c r="O16" s="22">
        <f t="shared" si="4"/>
        <v>1355</v>
      </c>
      <c r="P16" s="20">
        <f t="shared" si="5"/>
        <v>0</v>
      </c>
    </row>
    <row r="17" spans="1:16" ht="38.25" x14ac:dyDescent="0.25">
      <c r="A17" s="13" t="s">
        <v>600</v>
      </c>
      <c r="B17" s="44" t="s">
        <v>133</v>
      </c>
      <c r="C17" s="45" t="s">
        <v>134</v>
      </c>
      <c r="D17" s="14" t="s">
        <v>33</v>
      </c>
      <c r="E17" s="14" t="s">
        <v>254</v>
      </c>
      <c r="F17" s="46">
        <v>1454</v>
      </c>
      <c r="G17" s="47">
        <v>6.67</v>
      </c>
      <c r="H17" s="21"/>
      <c r="I17" s="20">
        <f t="shared" si="1"/>
        <v>0</v>
      </c>
      <c r="J17" s="46">
        <v>62</v>
      </c>
      <c r="K17" s="47">
        <f t="shared" si="2"/>
        <v>5.34</v>
      </c>
      <c r="L17" s="47">
        <v>5.34</v>
      </c>
      <c r="M17" s="21">
        <f t="shared" si="0"/>
        <v>0</v>
      </c>
      <c r="N17" s="20">
        <f t="shared" si="3"/>
        <v>0</v>
      </c>
      <c r="O17" s="22">
        <f t="shared" si="4"/>
        <v>1516</v>
      </c>
      <c r="P17" s="20">
        <f t="shared" si="5"/>
        <v>0</v>
      </c>
    </row>
    <row r="18" spans="1:16" ht="51" x14ac:dyDescent="0.25">
      <c r="A18" s="13" t="s">
        <v>601</v>
      </c>
      <c r="B18" s="44" t="s">
        <v>129</v>
      </c>
      <c r="C18" s="45" t="s">
        <v>130</v>
      </c>
      <c r="D18" s="14" t="s">
        <v>31</v>
      </c>
      <c r="E18" s="14" t="s">
        <v>255</v>
      </c>
      <c r="F18" s="46">
        <v>397</v>
      </c>
      <c r="G18" s="47">
        <v>11.43</v>
      </c>
      <c r="H18" s="21"/>
      <c r="I18" s="20">
        <f t="shared" si="1"/>
        <v>0</v>
      </c>
      <c r="J18" s="46">
        <v>334</v>
      </c>
      <c r="K18" s="47">
        <f>ROUND(G18-G18*20%,2)</f>
        <v>9.14</v>
      </c>
      <c r="L18" s="47">
        <v>9.14</v>
      </c>
      <c r="M18" s="21">
        <f t="shared" si="0"/>
        <v>0</v>
      </c>
      <c r="N18" s="20">
        <f t="shared" si="3"/>
        <v>0</v>
      </c>
      <c r="O18" s="22">
        <f t="shared" si="4"/>
        <v>731</v>
      </c>
      <c r="P18" s="20">
        <f t="shared" si="5"/>
        <v>0</v>
      </c>
    </row>
    <row r="19" spans="1:16" ht="25.5" x14ac:dyDescent="0.25">
      <c r="A19" s="13" t="s">
        <v>602</v>
      </c>
      <c r="B19" s="44" t="s">
        <v>123</v>
      </c>
      <c r="C19" s="45" t="s">
        <v>124</v>
      </c>
      <c r="D19" s="14" t="s">
        <v>28</v>
      </c>
      <c r="E19" s="14" t="s">
        <v>250</v>
      </c>
      <c r="F19" s="46">
        <v>460</v>
      </c>
      <c r="G19" s="47">
        <v>2.67</v>
      </c>
      <c r="H19" s="21"/>
      <c r="I19" s="20">
        <f t="shared" si="1"/>
        <v>0</v>
      </c>
      <c r="J19" s="46">
        <v>102</v>
      </c>
      <c r="K19" s="47">
        <f>ROUND(G19-G19*20%,2)</f>
        <v>2.14</v>
      </c>
      <c r="L19" s="47">
        <v>2.14</v>
      </c>
      <c r="M19" s="21">
        <f t="shared" si="0"/>
        <v>0</v>
      </c>
      <c r="N19" s="20">
        <f t="shared" si="3"/>
        <v>0</v>
      </c>
      <c r="O19" s="22">
        <f t="shared" si="4"/>
        <v>562</v>
      </c>
      <c r="P19" s="20">
        <f t="shared" si="5"/>
        <v>0</v>
      </c>
    </row>
    <row r="20" spans="1:16" ht="25.5" x14ac:dyDescent="0.25">
      <c r="A20" s="13" t="s">
        <v>603</v>
      </c>
      <c r="B20" s="44" t="s">
        <v>125</v>
      </c>
      <c r="C20" s="45" t="s">
        <v>126</v>
      </c>
      <c r="D20" s="14" t="s">
        <v>29</v>
      </c>
      <c r="E20" s="14" t="s">
        <v>251</v>
      </c>
      <c r="F20" s="46">
        <v>292</v>
      </c>
      <c r="G20" s="47">
        <v>2.67</v>
      </c>
      <c r="H20" s="21"/>
      <c r="I20" s="20">
        <f t="shared" si="1"/>
        <v>0</v>
      </c>
      <c r="J20" s="46">
        <v>50</v>
      </c>
      <c r="K20" s="47">
        <f t="shared" si="2"/>
        <v>2.14</v>
      </c>
      <c r="L20" s="47">
        <v>2.14</v>
      </c>
      <c r="M20" s="21">
        <f t="shared" si="0"/>
        <v>0</v>
      </c>
      <c r="N20" s="20">
        <f t="shared" si="3"/>
        <v>0</v>
      </c>
      <c r="O20" s="22">
        <f t="shared" si="4"/>
        <v>342</v>
      </c>
      <c r="P20" s="20">
        <f t="shared" si="5"/>
        <v>0</v>
      </c>
    </row>
    <row r="21" spans="1:16" ht="38.25" x14ac:dyDescent="0.25">
      <c r="A21" s="13" t="s">
        <v>604</v>
      </c>
      <c r="B21" s="44" t="s">
        <v>127</v>
      </c>
      <c r="C21" s="45" t="s">
        <v>128</v>
      </c>
      <c r="D21" s="14" t="s">
        <v>30</v>
      </c>
      <c r="E21" s="14" t="s">
        <v>252</v>
      </c>
      <c r="F21" s="46">
        <v>389</v>
      </c>
      <c r="G21" s="47">
        <v>1.7</v>
      </c>
      <c r="H21" s="21"/>
      <c r="I21" s="20">
        <f t="shared" si="1"/>
        <v>0</v>
      </c>
      <c r="J21" s="46">
        <v>136</v>
      </c>
      <c r="K21" s="47">
        <f t="shared" si="2"/>
        <v>1.36</v>
      </c>
      <c r="L21" s="47">
        <v>1.36</v>
      </c>
      <c r="M21" s="21">
        <f t="shared" si="0"/>
        <v>0</v>
      </c>
      <c r="N21" s="20">
        <f t="shared" si="3"/>
        <v>0</v>
      </c>
      <c r="O21" s="22">
        <f t="shared" si="4"/>
        <v>525</v>
      </c>
      <c r="P21" s="20">
        <f t="shared" si="5"/>
        <v>0</v>
      </c>
    </row>
    <row r="22" spans="1:16" ht="33.6" customHeight="1" x14ac:dyDescent="0.25">
      <c r="A22" s="13" t="s">
        <v>605</v>
      </c>
      <c r="B22" s="44" t="s">
        <v>69</v>
      </c>
      <c r="C22" s="45" t="s">
        <v>70</v>
      </c>
      <c r="D22" s="14" t="s">
        <v>1</v>
      </c>
      <c r="E22" s="14" t="s">
        <v>389</v>
      </c>
      <c r="F22" s="46">
        <v>783</v>
      </c>
      <c r="G22" s="47">
        <v>3.73</v>
      </c>
      <c r="H22" s="21"/>
      <c r="I22" s="20">
        <f t="shared" si="1"/>
        <v>0</v>
      </c>
      <c r="J22" s="46">
        <v>46</v>
      </c>
      <c r="K22" s="47">
        <f t="shared" si="2"/>
        <v>2.98</v>
      </c>
      <c r="L22" s="47">
        <v>2.98</v>
      </c>
      <c r="M22" s="21">
        <f t="shared" si="0"/>
        <v>0</v>
      </c>
      <c r="N22" s="20">
        <f t="shared" si="3"/>
        <v>0</v>
      </c>
      <c r="O22" s="22">
        <f t="shared" si="4"/>
        <v>829</v>
      </c>
      <c r="P22" s="20">
        <f t="shared" si="5"/>
        <v>0</v>
      </c>
    </row>
    <row r="23" spans="1:16" ht="38.25" x14ac:dyDescent="0.25">
      <c r="A23" s="13" t="s">
        <v>606</v>
      </c>
      <c r="B23" s="44" t="s">
        <v>177</v>
      </c>
      <c r="C23" s="45" t="s">
        <v>178</v>
      </c>
      <c r="D23" s="14" t="s">
        <v>55</v>
      </c>
      <c r="E23" s="14" t="s">
        <v>263</v>
      </c>
      <c r="F23" s="46">
        <v>675</v>
      </c>
      <c r="G23" s="47">
        <v>17.71</v>
      </c>
      <c r="H23" s="21"/>
      <c r="I23" s="20">
        <f t="shared" si="1"/>
        <v>0</v>
      </c>
      <c r="J23" s="46">
        <v>205</v>
      </c>
      <c r="K23" s="47">
        <f t="shared" si="2"/>
        <v>14.17</v>
      </c>
      <c r="L23" s="47">
        <v>14.17</v>
      </c>
      <c r="M23" s="21">
        <f t="shared" si="0"/>
        <v>0</v>
      </c>
      <c r="N23" s="20">
        <f t="shared" si="3"/>
        <v>0</v>
      </c>
      <c r="O23" s="22">
        <f t="shared" si="4"/>
        <v>880</v>
      </c>
      <c r="P23" s="20">
        <f t="shared" si="5"/>
        <v>0</v>
      </c>
    </row>
    <row r="24" spans="1:16" ht="25.5" x14ac:dyDescent="0.25">
      <c r="A24" s="13" t="s">
        <v>607</v>
      </c>
      <c r="B24" s="44" t="s">
        <v>67</v>
      </c>
      <c r="C24" s="45" t="s">
        <v>68</v>
      </c>
      <c r="D24" s="14" t="s">
        <v>387</v>
      </c>
      <c r="E24" s="14" t="s">
        <v>388</v>
      </c>
      <c r="F24" s="46">
        <v>0</v>
      </c>
      <c r="G24" s="47">
        <v>86.08</v>
      </c>
      <c r="H24" s="21"/>
      <c r="I24" s="20">
        <f t="shared" si="1"/>
        <v>0</v>
      </c>
      <c r="J24" s="46">
        <v>158</v>
      </c>
      <c r="K24" s="47">
        <f t="shared" si="2"/>
        <v>68.86</v>
      </c>
      <c r="L24" s="47">
        <v>68.86</v>
      </c>
      <c r="M24" s="21">
        <f t="shared" si="0"/>
        <v>0</v>
      </c>
      <c r="N24" s="20">
        <f t="shared" si="3"/>
        <v>0</v>
      </c>
      <c r="O24" s="22">
        <f t="shared" si="4"/>
        <v>158</v>
      </c>
      <c r="P24" s="20">
        <f t="shared" si="5"/>
        <v>0</v>
      </c>
    </row>
    <row r="25" spans="1:16" ht="63.75" x14ac:dyDescent="0.25">
      <c r="A25" s="13" t="s">
        <v>608</v>
      </c>
      <c r="B25" s="44" t="s">
        <v>71</v>
      </c>
      <c r="C25" s="45" t="s">
        <v>72</v>
      </c>
      <c r="D25" s="14" t="s">
        <v>2</v>
      </c>
      <c r="E25" s="14" t="s">
        <v>268</v>
      </c>
      <c r="F25" s="46">
        <v>266</v>
      </c>
      <c r="G25" s="47">
        <v>48.46</v>
      </c>
      <c r="H25" s="21"/>
      <c r="I25" s="20">
        <f t="shared" si="1"/>
        <v>0</v>
      </c>
      <c r="J25" s="46">
        <v>21</v>
      </c>
      <c r="K25" s="47">
        <f t="shared" si="2"/>
        <v>38.770000000000003</v>
      </c>
      <c r="L25" s="47">
        <v>38.770000000000003</v>
      </c>
      <c r="M25" s="21">
        <f t="shared" si="0"/>
        <v>0</v>
      </c>
      <c r="N25" s="20">
        <f t="shared" si="3"/>
        <v>0</v>
      </c>
      <c r="O25" s="22">
        <f t="shared" si="4"/>
        <v>287</v>
      </c>
      <c r="P25" s="20">
        <f t="shared" si="5"/>
        <v>0</v>
      </c>
    </row>
    <row r="26" spans="1:16" ht="63.75" x14ac:dyDescent="0.25">
      <c r="A26" s="13" t="s">
        <v>609</v>
      </c>
      <c r="B26" s="44" t="s">
        <v>73</v>
      </c>
      <c r="C26" s="45" t="s">
        <v>74</v>
      </c>
      <c r="D26" s="14" t="s">
        <v>3</v>
      </c>
      <c r="E26" s="14" t="s">
        <v>269</v>
      </c>
      <c r="F26" s="46">
        <v>439</v>
      </c>
      <c r="G26" s="47">
        <v>18.63</v>
      </c>
      <c r="H26" s="21"/>
      <c r="I26" s="20">
        <f t="shared" si="1"/>
        <v>0</v>
      </c>
      <c r="J26" s="46">
        <v>11</v>
      </c>
      <c r="K26" s="47">
        <f t="shared" si="2"/>
        <v>14.9</v>
      </c>
      <c r="L26" s="47">
        <v>14.9</v>
      </c>
      <c r="M26" s="21">
        <f t="shared" si="0"/>
        <v>0</v>
      </c>
      <c r="N26" s="20">
        <f t="shared" si="3"/>
        <v>0</v>
      </c>
      <c r="O26" s="22">
        <f t="shared" si="4"/>
        <v>450</v>
      </c>
      <c r="P26" s="20">
        <f t="shared" si="5"/>
        <v>0</v>
      </c>
    </row>
    <row r="27" spans="1:16" ht="25.5" x14ac:dyDescent="0.25">
      <c r="A27" s="13" t="s">
        <v>610</v>
      </c>
      <c r="B27" s="44" t="s">
        <v>97</v>
      </c>
      <c r="C27" s="45" t="s">
        <v>98</v>
      </c>
      <c r="D27" s="14" t="s">
        <v>15</v>
      </c>
      <c r="E27" s="14" t="s">
        <v>229</v>
      </c>
      <c r="F27" s="46">
        <v>6419</v>
      </c>
      <c r="G27" s="47">
        <v>9.32</v>
      </c>
      <c r="H27" s="21"/>
      <c r="I27" s="20">
        <f t="shared" si="1"/>
        <v>0</v>
      </c>
      <c r="J27" s="46">
        <v>307</v>
      </c>
      <c r="K27" s="47">
        <f t="shared" si="2"/>
        <v>7.46</v>
      </c>
      <c r="L27" s="47">
        <v>7.46</v>
      </c>
      <c r="M27" s="21">
        <f t="shared" si="0"/>
        <v>0</v>
      </c>
      <c r="N27" s="20">
        <f t="shared" si="3"/>
        <v>0</v>
      </c>
      <c r="O27" s="22">
        <f t="shared" si="4"/>
        <v>6726</v>
      </c>
      <c r="P27" s="20">
        <f t="shared" si="5"/>
        <v>0</v>
      </c>
    </row>
    <row r="28" spans="1:16" ht="25.5" x14ac:dyDescent="0.25">
      <c r="A28" s="13" t="s">
        <v>611</v>
      </c>
      <c r="B28" s="44" t="s">
        <v>105</v>
      </c>
      <c r="C28" s="45" t="s">
        <v>106</v>
      </c>
      <c r="D28" s="14" t="s">
        <v>19</v>
      </c>
      <c r="E28" s="14" t="s">
        <v>230</v>
      </c>
      <c r="F28" s="46">
        <v>610</v>
      </c>
      <c r="G28" s="47">
        <v>9.32</v>
      </c>
      <c r="H28" s="21"/>
      <c r="I28" s="20">
        <f t="shared" si="1"/>
        <v>0</v>
      </c>
      <c r="J28" s="46">
        <v>114</v>
      </c>
      <c r="K28" s="47">
        <f t="shared" si="2"/>
        <v>7.46</v>
      </c>
      <c r="L28" s="47">
        <v>7.46</v>
      </c>
      <c r="M28" s="21">
        <f t="shared" si="0"/>
        <v>0</v>
      </c>
      <c r="N28" s="20">
        <f t="shared" si="3"/>
        <v>0</v>
      </c>
      <c r="O28" s="22">
        <f t="shared" si="4"/>
        <v>724</v>
      </c>
      <c r="P28" s="20">
        <f t="shared" si="5"/>
        <v>0</v>
      </c>
    </row>
    <row r="29" spans="1:16" ht="25.5" x14ac:dyDescent="0.25">
      <c r="A29" s="13" t="s">
        <v>612</v>
      </c>
      <c r="B29" s="44" t="s">
        <v>99</v>
      </c>
      <c r="C29" s="45" t="s">
        <v>100</v>
      </c>
      <c r="D29" s="14" t="s">
        <v>16</v>
      </c>
      <c r="E29" s="14" t="s">
        <v>231</v>
      </c>
      <c r="F29" s="46">
        <v>1440</v>
      </c>
      <c r="G29" s="47">
        <v>10.26</v>
      </c>
      <c r="H29" s="21"/>
      <c r="I29" s="20">
        <f t="shared" si="1"/>
        <v>0</v>
      </c>
      <c r="J29" s="46">
        <v>156</v>
      </c>
      <c r="K29" s="47">
        <f t="shared" si="2"/>
        <v>8.2100000000000009</v>
      </c>
      <c r="L29" s="47">
        <v>8.2100000000000009</v>
      </c>
      <c r="M29" s="21">
        <f t="shared" si="0"/>
        <v>0</v>
      </c>
      <c r="N29" s="20">
        <f t="shared" si="3"/>
        <v>0</v>
      </c>
      <c r="O29" s="22">
        <f t="shared" si="4"/>
        <v>1596</v>
      </c>
      <c r="P29" s="20">
        <f t="shared" si="5"/>
        <v>0</v>
      </c>
    </row>
    <row r="30" spans="1:16" ht="25.5" x14ac:dyDescent="0.25">
      <c r="A30" s="13" t="s">
        <v>613</v>
      </c>
      <c r="B30" s="44" t="s">
        <v>195</v>
      </c>
      <c r="C30" s="45" t="s">
        <v>286</v>
      </c>
      <c r="D30" s="14" t="s">
        <v>277</v>
      </c>
      <c r="E30" s="14" t="s">
        <v>232</v>
      </c>
      <c r="F30" s="46">
        <v>91</v>
      </c>
      <c r="G30" s="47">
        <v>10.24</v>
      </c>
      <c r="H30" s="21"/>
      <c r="I30" s="20">
        <f t="shared" si="1"/>
        <v>0</v>
      </c>
      <c r="J30" s="46">
        <v>83</v>
      </c>
      <c r="K30" s="47">
        <f t="shared" si="2"/>
        <v>8.19</v>
      </c>
      <c r="L30" s="47">
        <v>8.19</v>
      </c>
      <c r="M30" s="21">
        <f t="shared" si="0"/>
        <v>0</v>
      </c>
      <c r="N30" s="20">
        <f t="shared" si="3"/>
        <v>0</v>
      </c>
      <c r="O30" s="22">
        <f t="shared" si="4"/>
        <v>174</v>
      </c>
      <c r="P30" s="20">
        <f t="shared" si="5"/>
        <v>0</v>
      </c>
    </row>
    <row r="31" spans="1:16" ht="38.25" x14ac:dyDescent="0.25">
      <c r="A31" s="13" t="s">
        <v>614</v>
      </c>
      <c r="B31" s="44" t="s">
        <v>87</v>
      </c>
      <c r="C31" s="45" t="s">
        <v>88</v>
      </c>
      <c r="D31" s="14" t="s">
        <v>10</v>
      </c>
      <c r="E31" s="14" t="s">
        <v>235</v>
      </c>
      <c r="F31" s="46">
        <v>299</v>
      </c>
      <c r="G31" s="47">
        <v>14.9</v>
      </c>
      <c r="H31" s="21"/>
      <c r="I31" s="20">
        <f t="shared" si="1"/>
        <v>0</v>
      </c>
      <c r="J31" s="46">
        <v>112</v>
      </c>
      <c r="K31" s="47">
        <f t="shared" si="2"/>
        <v>11.92</v>
      </c>
      <c r="L31" s="47">
        <v>11.92</v>
      </c>
      <c r="M31" s="21">
        <f t="shared" si="0"/>
        <v>0</v>
      </c>
      <c r="N31" s="20">
        <f t="shared" si="3"/>
        <v>0</v>
      </c>
      <c r="O31" s="22">
        <f t="shared" si="4"/>
        <v>411</v>
      </c>
      <c r="P31" s="20">
        <f t="shared" si="5"/>
        <v>0</v>
      </c>
    </row>
    <row r="32" spans="1:16" ht="38.25" x14ac:dyDescent="0.25">
      <c r="A32" s="13" t="s">
        <v>615</v>
      </c>
      <c r="B32" s="44" t="s">
        <v>103</v>
      </c>
      <c r="C32" s="45" t="s">
        <v>104</v>
      </c>
      <c r="D32" s="14" t="s">
        <v>18</v>
      </c>
      <c r="E32" s="14" t="s">
        <v>233</v>
      </c>
      <c r="F32" s="46">
        <v>298</v>
      </c>
      <c r="G32" s="47">
        <v>13.52</v>
      </c>
      <c r="H32" s="21"/>
      <c r="I32" s="20">
        <f t="shared" si="1"/>
        <v>0</v>
      </c>
      <c r="J32" s="46">
        <v>21</v>
      </c>
      <c r="K32" s="47">
        <f t="shared" si="2"/>
        <v>10.82</v>
      </c>
      <c r="L32" s="47">
        <v>10.82</v>
      </c>
      <c r="M32" s="21">
        <f t="shared" si="0"/>
        <v>0</v>
      </c>
      <c r="N32" s="20">
        <f t="shared" si="3"/>
        <v>0</v>
      </c>
      <c r="O32" s="22">
        <f t="shared" si="4"/>
        <v>319</v>
      </c>
      <c r="P32" s="20">
        <f t="shared" si="5"/>
        <v>0</v>
      </c>
    </row>
    <row r="33" spans="1:16" ht="38.25" x14ac:dyDescent="0.25">
      <c r="A33" s="13" t="s">
        <v>616</v>
      </c>
      <c r="B33" s="44" t="s">
        <v>101</v>
      </c>
      <c r="C33" s="45" t="s">
        <v>102</v>
      </c>
      <c r="D33" s="14" t="s">
        <v>17</v>
      </c>
      <c r="E33" s="14" t="s">
        <v>236</v>
      </c>
      <c r="F33" s="46">
        <v>240</v>
      </c>
      <c r="G33" s="47">
        <v>14.87</v>
      </c>
      <c r="H33" s="21"/>
      <c r="I33" s="20">
        <f t="shared" si="1"/>
        <v>0</v>
      </c>
      <c r="J33" s="46">
        <v>5</v>
      </c>
      <c r="K33" s="47">
        <f t="shared" si="2"/>
        <v>11.9</v>
      </c>
      <c r="L33" s="47">
        <v>11.9</v>
      </c>
      <c r="M33" s="21">
        <f t="shared" si="0"/>
        <v>0</v>
      </c>
      <c r="N33" s="20">
        <f t="shared" si="3"/>
        <v>0</v>
      </c>
      <c r="O33" s="22">
        <f t="shared" si="4"/>
        <v>245</v>
      </c>
      <c r="P33" s="20">
        <f t="shared" si="5"/>
        <v>0</v>
      </c>
    </row>
    <row r="34" spans="1:16" ht="38.25" x14ac:dyDescent="0.25">
      <c r="A34" s="13" t="s">
        <v>617</v>
      </c>
      <c r="B34" s="44" t="s">
        <v>85</v>
      </c>
      <c r="C34" s="45" t="s">
        <v>86</v>
      </c>
      <c r="D34" s="14" t="s">
        <v>9</v>
      </c>
      <c r="E34" s="14" t="s">
        <v>237</v>
      </c>
      <c r="F34" s="46">
        <v>110</v>
      </c>
      <c r="G34" s="47">
        <v>27.9</v>
      </c>
      <c r="H34" s="21"/>
      <c r="I34" s="20">
        <f t="shared" si="1"/>
        <v>0</v>
      </c>
      <c r="J34" s="46">
        <v>185</v>
      </c>
      <c r="K34" s="47">
        <f t="shared" si="2"/>
        <v>22.32</v>
      </c>
      <c r="L34" s="47">
        <v>22.32</v>
      </c>
      <c r="M34" s="21">
        <f t="shared" si="0"/>
        <v>0</v>
      </c>
      <c r="N34" s="20">
        <f t="shared" si="3"/>
        <v>0</v>
      </c>
      <c r="O34" s="22">
        <f t="shared" si="4"/>
        <v>295</v>
      </c>
      <c r="P34" s="20">
        <f t="shared" si="5"/>
        <v>0</v>
      </c>
    </row>
    <row r="35" spans="1:16" ht="38.25" x14ac:dyDescent="0.25">
      <c r="A35" s="13" t="s">
        <v>618</v>
      </c>
      <c r="B35" s="44" t="s">
        <v>196</v>
      </c>
      <c r="C35" s="45" t="s">
        <v>288</v>
      </c>
      <c r="D35" s="14" t="s">
        <v>278</v>
      </c>
      <c r="E35" s="14" t="s">
        <v>238</v>
      </c>
      <c r="F35" s="46">
        <v>29</v>
      </c>
      <c r="G35" s="47">
        <v>27.89</v>
      </c>
      <c r="H35" s="21"/>
      <c r="I35" s="20">
        <f t="shared" si="1"/>
        <v>0</v>
      </c>
      <c r="J35" s="46">
        <v>98</v>
      </c>
      <c r="K35" s="47">
        <f t="shared" si="2"/>
        <v>22.31</v>
      </c>
      <c r="L35" s="47">
        <v>22.31</v>
      </c>
      <c r="M35" s="21">
        <f t="shared" si="0"/>
        <v>0</v>
      </c>
      <c r="N35" s="20">
        <f t="shared" si="3"/>
        <v>0</v>
      </c>
      <c r="O35" s="22">
        <f t="shared" si="4"/>
        <v>127</v>
      </c>
      <c r="P35" s="20">
        <f t="shared" si="5"/>
        <v>0</v>
      </c>
    </row>
    <row r="36" spans="1:16" ht="25.5" x14ac:dyDescent="0.25">
      <c r="A36" s="13" t="s">
        <v>619</v>
      </c>
      <c r="B36" s="44" t="s">
        <v>115</v>
      </c>
      <c r="C36" s="45" t="s">
        <v>116</v>
      </c>
      <c r="D36" s="14" t="s">
        <v>24</v>
      </c>
      <c r="E36" s="14" t="s">
        <v>234</v>
      </c>
      <c r="F36" s="46">
        <v>42</v>
      </c>
      <c r="G36" s="47">
        <v>23.27</v>
      </c>
      <c r="H36" s="21"/>
      <c r="I36" s="20">
        <f t="shared" si="1"/>
        <v>0</v>
      </c>
      <c r="J36" s="46">
        <v>1</v>
      </c>
      <c r="K36" s="47">
        <f t="shared" si="2"/>
        <v>18.62</v>
      </c>
      <c r="L36" s="47">
        <v>18.62</v>
      </c>
      <c r="M36" s="21">
        <f t="shared" si="0"/>
        <v>0</v>
      </c>
      <c r="N36" s="20">
        <f t="shared" si="3"/>
        <v>0</v>
      </c>
      <c r="O36" s="22">
        <f t="shared" si="4"/>
        <v>43</v>
      </c>
      <c r="P36" s="20">
        <f t="shared" si="5"/>
        <v>0</v>
      </c>
    </row>
    <row r="37" spans="1:16" ht="38.25" x14ac:dyDescent="0.25">
      <c r="A37" s="13" t="s">
        <v>620</v>
      </c>
      <c r="B37" s="44" t="s">
        <v>107</v>
      </c>
      <c r="C37" s="45" t="s">
        <v>108</v>
      </c>
      <c r="D37" s="14" t="s">
        <v>20</v>
      </c>
      <c r="E37" s="14" t="s">
        <v>239</v>
      </c>
      <c r="F37" s="46">
        <v>97</v>
      </c>
      <c r="G37" s="47">
        <v>21.44</v>
      </c>
      <c r="H37" s="21"/>
      <c r="I37" s="20">
        <f t="shared" si="1"/>
        <v>0</v>
      </c>
      <c r="J37" s="46">
        <v>245</v>
      </c>
      <c r="K37" s="47">
        <f t="shared" si="2"/>
        <v>17.149999999999999</v>
      </c>
      <c r="L37" s="47">
        <v>17.149999999999999</v>
      </c>
      <c r="M37" s="21">
        <f t="shared" si="0"/>
        <v>0</v>
      </c>
      <c r="N37" s="20">
        <f t="shared" si="3"/>
        <v>0</v>
      </c>
      <c r="O37" s="22">
        <f t="shared" si="4"/>
        <v>342</v>
      </c>
      <c r="P37" s="20">
        <f t="shared" si="5"/>
        <v>0</v>
      </c>
    </row>
    <row r="38" spans="1:16" ht="38.25" x14ac:dyDescent="0.25">
      <c r="A38" s="13" t="s">
        <v>621</v>
      </c>
      <c r="B38" s="44" t="s">
        <v>197</v>
      </c>
      <c r="C38" s="45" t="s">
        <v>287</v>
      </c>
      <c r="D38" s="14" t="s">
        <v>276</v>
      </c>
      <c r="E38" s="14" t="s">
        <v>240</v>
      </c>
      <c r="F38" s="46">
        <v>47</v>
      </c>
      <c r="G38" s="47">
        <v>21.41</v>
      </c>
      <c r="H38" s="21"/>
      <c r="I38" s="20">
        <f t="shared" si="1"/>
        <v>0</v>
      </c>
      <c r="J38" s="46">
        <v>105</v>
      </c>
      <c r="K38" s="47">
        <f t="shared" si="2"/>
        <v>17.13</v>
      </c>
      <c r="L38" s="47">
        <v>17.13</v>
      </c>
      <c r="M38" s="21">
        <f t="shared" si="0"/>
        <v>0</v>
      </c>
      <c r="N38" s="20">
        <f t="shared" si="3"/>
        <v>0</v>
      </c>
      <c r="O38" s="22">
        <f t="shared" si="4"/>
        <v>152</v>
      </c>
      <c r="P38" s="20">
        <f t="shared" si="5"/>
        <v>0</v>
      </c>
    </row>
    <row r="39" spans="1:16" ht="38.25" x14ac:dyDescent="0.25">
      <c r="A39" s="13" t="s">
        <v>622</v>
      </c>
      <c r="B39" s="44" t="s">
        <v>392</v>
      </c>
      <c r="C39" s="45" t="s">
        <v>393</v>
      </c>
      <c r="D39" s="14" t="s">
        <v>381</v>
      </c>
      <c r="E39" s="14" t="s">
        <v>394</v>
      </c>
      <c r="F39" s="46">
        <v>143</v>
      </c>
      <c r="G39" s="47">
        <v>14.89</v>
      </c>
      <c r="H39" s="21"/>
      <c r="I39" s="20">
        <f t="shared" si="1"/>
        <v>0</v>
      </c>
      <c r="J39" s="46">
        <v>148</v>
      </c>
      <c r="K39" s="47">
        <f t="shared" si="2"/>
        <v>11.91</v>
      </c>
      <c r="L39" s="47">
        <v>11.91</v>
      </c>
      <c r="M39" s="21">
        <f t="shared" si="0"/>
        <v>0</v>
      </c>
      <c r="N39" s="20">
        <f t="shared" si="3"/>
        <v>0</v>
      </c>
      <c r="O39" s="22">
        <f t="shared" si="4"/>
        <v>291</v>
      </c>
      <c r="P39" s="20">
        <f t="shared" si="5"/>
        <v>0</v>
      </c>
    </row>
    <row r="40" spans="1:16" ht="38.25" x14ac:dyDescent="0.25">
      <c r="A40" s="13" t="s">
        <v>623</v>
      </c>
      <c r="B40" s="44" t="s">
        <v>91</v>
      </c>
      <c r="C40" s="45" t="s">
        <v>92</v>
      </c>
      <c r="D40" s="14" t="s">
        <v>12</v>
      </c>
      <c r="E40" s="14" t="s">
        <v>241</v>
      </c>
      <c r="F40" s="46">
        <v>230</v>
      </c>
      <c r="G40" s="47">
        <v>15.23</v>
      </c>
      <c r="H40" s="21"/>
      <c r="I40" s="20">
        <f t="shared" si="1"/>
        <v>0</v>
      </c>
      <c r="J40" s="46">
        <v>78</v>
      </c>
      <c r="K40" s="47">
        <f t="shared" si="2"/>
        <v>12.18</v>
      </c>
      <c r="L40" s="47">
        <v>12.18</v>
      </c>
      <c r="M40" s="21">
        <f t="shared" si="0"/>
        <v>0</v>
      </c>
      <c r="N40" s="20">
        <f t="shared" si="3"/>
        <v>0</v>
      </c>
      <c r="O40" s="22">
        <f t="shared" si="4"/>
        <v>308</v>
      </c>
      <c r="P40" s="20">
        <f t="shared" si="5"/>
        <v>0</v>
      </c>
    </row>
    <row r="41" spans="1:16" ht="38.25" x14ac:dyDescent="0.25">
      <c r="A41" s="13" t="s">
        <v>624</v>
      </c>
      <c r="B41" s="44" t="s">
        <v>183</v>
      </c>
      <c r="C41" s="45" t="s">
        <v>184</v>
      </c>
      <c r="D41" s="14" t="s">
        <v>60</v>
      </c>
      <c r="E41" s="14" t="s">
        <v>242</v>
      </c>
      <c r="F41" s="46">
        <v>28</v>
      </c>
      <c r="G41" s="47">
        <v>15.23</v>
      </c>
      <c r="H41" s="21"/>
      <c r="I41" s="20">
        <f t="shared" si="1"/>
        <v>0</v>
      </c>
      <c r="J41" s="46">
        <v>6</v>
      </c>
      <c r="K41" s="47">
        <f t="shared" si="2"/>
        <v>12.18</v>
      </c>
      <c r="L41" s="47">
        <v>12.18</v>
      </c>
      <c r="M41" s="21">
        <f t="shared" si="0"/>
        <v>0</v>
      </c>
      <c r="N41" s="20">
        <f t="shared" si="3"/>
        <v>0</v>
      </c>
      <c r="O41" s="22">
        <f t="shared" si="4"/>
        <v>34</v>
      </c>
      <c r="P41" s="20">
        <f t="shared" si="5"/>
        <v>0</v>
      </c>
    </row>
    <row r="42" spans="1:16" ht="38.25" x14ac:dyDescent="0.25">
      <c r="A42" s="13" t="s">
        <v>625</v>
      </c>
      <c r="B42" s="44" t="s">
        <v>89</v>
      </c>
      <c r="C42" s="45" t="s">
        <v>90</v>
      </c>
      <c r="D42" s="14" t="s">
        <v>11</v>
      </c>
      <c r="E42" s="14" t="s">
        <v>243</v>
      </c>
      <c r="F42" s="46">
        <v>381</v>
      </c>
      <c r="G42" s="47">
        <v>15.24</v>
      </c>
      <c r="H42" s="21"/>
      <c r="I42" s="20">
        <f t="shared" si="1"/>
        <v>0</v>
      </c>
      <c r="J42" s="46">
        <v>170</v>
      </c>
      <c r="K42" s="47">
        <f t="shared" si="2"/>
        <v>12.19</v>
      </c>
      <c r="L42" s="47">
        <v>12.19</v>
      </c>
      <c r="M42" s="21">
        <f t="shared" si="0"/>
        <v>0</v>
      </c>
      <c r="N42" s="20">
        <f t="shared" si="3"/>
        <v>0</v>
      </c>
      <c r="O42" s="22">
        <f t="shared" si="4"/>
        <v>551</v>
      </c>
      <c r="P42" s="20">
        <f t="shared" si="5"/>
        <v>0</v>
      </c>
    </row>
    <row r="43" spans="1:16" ht="38.25" x14ac:dyDescent="0.25">
      <c r="A43" s="13" t="s">
        <v>626</v>
      </c>
      <c r="B43" s="44" t="s">
        <v>185</v>
      </c>
      <c r="C43" s="45" t="s">
        <v>186</v>
      </c>
      <c r="D43" s="14" t="s">
        <v>61</v>
      </c>
      <c r="E43" s="14" t="s">
        <v>244</v>
      </c>
      <c r="F43" s="46">
        <v>10</v>
      </c>
      <c r="G43" s="47">
        <v>15.21</v>
      </c>
      <c r="H43" s="21"/>
      <c r="I43" s="20">
        <f t="shared" si="1"/>
        <v>0</v>
      </c>
      <c r="J43" s="46">
        <v>0</v>
      </c>
      <c r="K43" s="47">
        <f t="shared" si="2"/>
        <v>12.17</v>
      </c>
      <c r="L43" s="47">
        <v>12.17</v>
      </c>
      <c r="M43" s="21">
        <f t="shared" si="0"/>
        <v>0</v>
      </c>
      <c r="N43" s="20">
        <f t="shared" si="3"/>
        <v>0</v>
      </c>
      <c r="O43" s="22">
        <f t="shared" si="4"/>
        <v>10</v>
      </c>
      <c r="P43" s="20">
        <f t="shared" si="5"/>
        <v>0</v>
      </c>
    </row>
    <row r="44" spans="1:16" ht="38.25" x14ac:dyDescent="0.25">
      <c r="A44" s="13" t="s">
        <v>627</v>
      </c>
      <c r="B44" s="44" t="s">
        <v>181</v>
      </c>
      <c r="C44" s="45" t="s">
        <v>182</v>
      </c>
      <c r="D44" s="14" t="s">
        <v>59</v>
      </c>
      <c r="E44" s="14" t="s">
        <v>245</v>
      </c>
      <c r="F44" s="46">
        <v>40</v>
      </c>
      <c r="G44" s="47">
        <v>15.21</v>
      </c>
      <c r="H44" s="21"/>
      <c r="I44" s="20">
        <f t="shared" si="1"/>
        <v>0</v>
      </c>
      <c r="J44" s="46">
        <v>22</v>
      </c>
      <c r="K44" s="47">
        <f t="shared" si="2"/>
        <v>12.17</v>
      </c>
      <c r="L44" s="47">
        <v>12.17</v>
      </c>
      <c r="M44" s="21">
        <f t="shared" si="0"/>
        <v>0</v>
      </c>
      <c r="N44" s="20">
        <f t="shared" si="3"/>
        <v>0</v>
      </c>
      <c r="O44" s="22">
        <f t="shared" si="4"/>
        <v>62</v>
      </c>
      <c r="P44" s="20">
        <f t="shared" si="5"/>
        <v>0</v>
      </c>
    </row>
    <row r="45" spans="1:16" ht="38.25" x14ac:dyDescent="0.25">
      <c r="A45" s="13" t="s">
        <v>628</v>
      </c>
      <c r="B45" s="44" t="s">
        <v>93</v>
      </c>
      <c r="C45" s="45" t="s">
        <v>94</v>
      </c>
      <c r="D45" s="14" t="s">
        <v>13</v>
      </c>
      <c r="E45" s="14" t="s">
        <v>246</v>
      </c>
      <c r="F45" s="46">
        <v>276</v>
      </c>
      <c r="G45" s="47">
        <v>21.92</v>
      </c>
      <c r="H45" s="21"/>
      <c r="I45" s="20">
        <f t="shared" si="1"/>
        <v>0</v>
      </c>
      <c r="J45" s="46">
        <v>2899</v>
      </c>
      <c r="K45" s="47">
        <f t="shared" si="2"/>
        <v>17.54</v>
      </c>
      <c r="L45" s="47">
        <v>17.54</v>
      </c>
      <c r="M45" s="21">
        <f t="shared" si="0"/>
        <v>0</v>
      </c>
      <c r="N45" s="20">
        <f t="shared" si="3"/>
        <v>0</v>
      </c>
      <c r="O45" s="22">
        <f t="shared" si="4"/>
        <v>3175</v>
      </c>
      <c r="P45" s="20">
        <f t="shared" si="5"/>
        <v>0</v>
      </c>
    </row>
    <row r="46" spans="1:16" ht="38.25" x14ac:dyDescent="0.25">
      <c r="A46" s="13" t="s">
        <v>629</v>
      </c>
      <c r="B46" s="44" t="s">
        <v>95</v>
      </c>
      <c r="C46" s="45" t="s">
        <v>96</v>
      </c>
      <c r="D46" s="14" t="s">
        <v>14</v>
      </c>
      <c r="E46" s="14" t="s">
        <v>247</v>
      </c>
      <c r="F46" s="46">
        <v>416</v>
      </c>
      <c r="G46" s="47">
        <v>21.92</v>
      </c>
      <c r="H46" s="21"/>
      <c r="I46" s="20">
        <f t="shared" si="1"/>
        <v>0</v>
      </c>
      <c r="J46" s="46">
        <v>973</v>
      </c>
      <c r="K46" s="47">
        <f t="shared" si="2"/>
        <v>17.54</v>
      </c>
      <c r="L46" s="47">
        <v>17.54</v>
      </c>
      <c r="M46" s="21">
        <f t="shared" si="0"/>
        <v>0</v>
      </c>
      <c r="N46" s="20">
        <f t="shared" si="3"/>
        <v>0</v>
      </c>
      <c r="O46" s="22">
        <f t="shared" si="4"/>
        <v>1389</v>
      </c>
      <c r="P46" s="20">
        <f t="shared" si="5"/>
        <v>0</v>
      </c>
    </row>
    <row r="47" spans="1:16" ht="38.25" x14ac:dyDescent="0.25">
      <c r="A47" s="13" t="s">
        <v>630</v>
      </c>
      <c r="B47" s="44" t="s">
        <v>111</v>
      </c>
      <c r="C47" s="45" t="s">
        <v>112</v>
      </c>
      <c r="D47" s="14" t="s">
        <v>22</v>
      </c>
      <c r="E47" s="14" t="s">
        <v>264</v>
      </c>
      <c r="F47" s="46">
        <v>622</v>
      </c>
      <c r="G47" s="47">
        <v>18.75</v>
      </c>
      <c r="H47" s="21"/>
      <c r="I47" s="20">
        <f t="shared" si="1"/>
        <v>0</v>
      </c>
      <c r="J47" s="46">
        <v>701</v>
      </c>
      <c r="K47" s="47">
        <f t="shared" si="2"/>
        <v>15</v>
      </c>
      <c r="L47" s="47">
        <v>15</v>
      </c>
      <c r="M47" s="21">
        <f t="shared" si="0"/>
        <v>0</v>
      </c>
      <c r="N47" s="20">
        <f t="shared" si="3"/>
        <v>0</v>
      </c>
      <c r="O47" s="22">
        <f t="shared" si="4"/>
        <v>1323</v>
      </c>
      <c r="P47" s="20">
        <f t="shared" si="5"/>
        <v>0</v>
      </c>
    </row>
    <row r="48" spans="1:16" ht="38.25" x14ac:dyDescent="0.25">
      <c r="A48" s="13" t="s">
        <v>631</v>
      </c>
      <c r="B48" s="44" t="s">
        <v>199</v>
      </c>
      <c r="C48" s="45" t="s">
        <v>282</v>
      </c>
      <c r="D48" s="14" t="s">
        <v>279</v>
      </c>
      <c r="E48" s="14" t="s">
        <v>265</v>
      </c>
      <c r="F48" s="46">
        <v>653</v>
      </c>
      <c r="G48" s="47">
        <v>18.760000000000002</v>
      </c>
      <c r="H48" s="21"/>
      <c r="I48" s="20">
        <f t="shared" si="1"/>
        <v>0</v>
      </c>
      <c r="J48" s="46">
        <v>445</v>
      </c>
      <c r="K48" s="47">
        <f t="shared" si="2"/>
        <v>15.01</v>
      </c>
      <c r="L48" s="47">
        <v>15.01</v>
      </c>
      <c r="M48" s="21">
        <f t="shared" si="0"/>
        <v>0</v>
      </c>
      <c r="N48" s="20">
        <f t="shared" si="3"/>
        <v>0</v>
      </c>
      <c r="O48" s="22">
        <f t="shared" si="4"/>
        <v>1098</v>
      </c>
      <c r="P48" s="20">
        <f t="shared" si="5"/>
        <v>0</v>
      </c>
    </row>
    <row r="49" spans="1:16" ht="38.25" x14ac:dyDescent="0.25">
      <c r="A49" s="13" t="s">
        <v>632</v>
      </c>
      <c r="B49" s="44" t="s">
        <v>113</v>
      </c>
      <c r="C49" s="45" t="s">
        <v>114</v>
      </c>
      <c r="D49" s="14" t="s">
        <v>23</v>
      </c>
      <c r="E49" s="14" t="s">
        <v>266</v>
      </c>
      <c r="F49" s="46">
        <v>145</v>
      </c>
      <c r="G49" s="47">
        <v>18.73</v>
      </c>
      <c r="H49" s="21"/>
      <c r="I49" s="20">
        <f t="shared" si="1"/>
        <v>0</v>
      </c>
      <c r="J49" s="46">
        <v>177</v>
      </c>
      <c r="K49" s="47">
        <f t="shared" si="2"/>
        <v>14.98</v>
      </c>
      <c r="L49" s="47">
        <v>14.98</v>
      </c>
      <c r="M49" s="21">
        <f t="shared" si="0"/>
        <v>0</v>
      </c>
      <c r="N49" s="20">
        <f t="shared" si="3"/>
        <v>0</v>
      </c>
      <c r="O49" s="22">
        <f t="shared" si="4"/>
        <v>322</v>
      </c>
      <c r="P49" s="20">
        <f t="shared" si="5"/>
        <v>0</v>
      </c>
    </row>
    <row r="50" spans="1:16" ht="38.25" x14ac:dyDescent="0.25">
      <c r="A50" s="13" t="s">
        <v>633</v>
      </c>
      <c r="B50" s="44" t="s">
        <v>109</v>
      </c>
      <c r="C50" s="45" t="s">
        <v>110</v>
      </c>
      <c r="D50" s="14" t="s">
        <v>21</v>
      </c>
      <c r="E50" s="14" t="s">
        <v>267</v>
      </c>
      <c r="F50" s="46">
        <v>105</v>
      </c>
      <c r="G50" s="47">
        <v>18.73</v>
      </c>
      <c r="H50" s="21"/>
      <c r="I50" s="20">
        <f t="shared" si="1"/>
        <v>0</v>
      </c>
      <c r="J50" s="46">
        <v>82</v>
      </c>
      <c r="K50" s="47">
        <f t="shared" si="2"/>
        <v>14.98</v>
      </c>
      <c r="L50" s="47">
        <v>14.98</v>
      </c>
      <c r="M50" s="21">
        <f t="shared" si="0"/>
        <v>0</v>
      </c>
      <c r="N50" s="20">
        <f t="shared" si="3"/>
        <v>0</v>
      </c>
      <c r="O50" s="22">
        <f t="shared" si="4"/>
        <v>187</v>
      </c>
      <c r="P50" s="20">
        <f t="shared" si="5"/>
        <v>0</v>
      </c>
    </row>
    <row r="51" spans="1:16" ht="25.5" x14ac:dyDescent="0.25">
      <c r="A51" s="13" t="s">
        <v>634</v>
      </c>
      <c r="B51" s="44" t="s">
        <v>147</v>
      </c>
      <c r="C51" s="45" t="s">
        <v>148</v>
      </c>
      <c r="D51" s="14" t="s">
        <v>40</v>
      </c>
      <c r="E51" s="14" t="s">
        <v>203</v>
      </c>
      <c r="F51" s="46">
        <v>26461</v>
      </c>
      <c r="G51" s="47">
        <v>2.15</v>
      </c>
      <c r="H51" s="21"/>
      <c r="I51" s="20">
        <f t="shared" si="1"/>
        <v>0</v>
      </c>
      <c r="J51" s="46">
        <v>16078</v>
      </c>
      <c r="K51" s="47">
        <f t="shared" si="2"/>
        <v>1.72</v>
      </c>
      <c r="L51" s="47">
        <v>1.72</v>
      </c>
      <c r="M51" s="21">
        <f t="shared" si="0"/>
        <v>0</v>
      </c>
      <c r="N51" s="20">
        <f t="shared" si="3"/>
        <v>0</v>
      </c>
      <c r="O51" s="22">
        <f t="shared" si="4"/>
        <v>42539</v>
      </c>
      <c r="P51" s="20">
        <f t="shared" si="5"/>
        <v>0</v>
      </c>
    </row>
    <row r="52" spans="1:16" ht="25.5" x14ac:dyDescent="0.25">
      <c r="A52" s="13" t="s">
        <v>635</v>
      </c>
      <c r="B52" s="44" t="s">
        <v>139</v>
      </c>
      <c r="C52" s="45" t="s">
        <v>140</v>
      </c>
      <c r="D52" s="14" t="s">
        <v>36</v>
      </c>
      <c r="E52" s="14" t="s">
        <v>211</v>
      </c>
      <c r="F52" s="46">
        <v>9330</v>
      </c>
      <c r="G52" s="47">
        <v>2.15</v>
      </c>
      <c r="H52" s="21"/>
      <c r="I52" s="20">
        <f t="shared" si="1"/>
        <v>0</v>
      </c>
      <c r="J52" s="46">
        <v>18590</v>
      </c>
      <c r="K52" s="47">
        <f t="shared" si="2"/>
        <v>1.72</v>
      </c>
      <c r="L52" s="47">
        <v>1.72</v>
      </c>
      <c r="M52" s="21">
        <f t="shared" si="0"/>
        <v>0</v>
      </c>
      <c r="N52" s="20">
        <f t="shared" si="3"/>
        <v>0</v>
      </c>
      <c r="O52" s="22">
        <f t="shared" si="4"/>
        <v>27920</v>
      </c>
      <c r="P52" s="20">
        <f t="shared" si="5"/>
        <v>0</v>
      </c>
    </row>
    <row r="53" spans="1:16" ht="25.5" x14ac:dyDescent="0.25">
      <c r="A53" s="13" t="s">
        <v>636</v>
      </c>
      <c r="B53" s="44" t="s">
        <v>155</v>
      </c>
      <c r="C53" s="45" t="s">
        <v>156</v>
      </c>
      <c r="D53" s="14" t="s">
        <v>44</v>
      </c>
      <c r="E53" s="14" t="s">
        <v>205</v>
      </c>
      <c r="F53" s="46">
        <v>480</v>
      </c>
      <c r="G53" s="47">
        <v>9.67</v>
      </c>
      <c r="H53" s="21"/>
      <c r="I53" s="20">
        <f t="shared" si="1"/>
        <v>0</v>
      </c>
      <c r="J53" s="46">
        <v>0</v>
      </c>
      <c r="K53" s="47">
        <f t="shared" si="2"/>
        <v>7.74</v>
      </c>
      <c r="L53" s="47">
        <v>7.74</v>
      </c>
      <c r="M53" s="21">
        <f t="shared" si="0"/>
        <v>0</v>
      </c>
      <c r="N53" s="20">
        <f t="shared" si="3"/>
        <v>0</v>
      </c>
      <c r="O53" s="22">
        <f t="shared" si="4"/>
        <v>480</v>
      </c>
      <c r="P53" s="20">
        <f t="shared" si="5"/>
        <v>0</v>
      </c>
    </row>
    <row r="54" spans="1:16" ht="38.25" x14ac:dyDescent="0.25">
      <c r="A54" s="13" t="s">
        <v>637</v>
      </c>
      <c r="B54" s="44" t="s">
        <v>137</v>
      </c>
      <c r="C54" s="45" t="s">
        <v>138</v>
      </c>
      <c r="D54" s="14" t="s">
        <v>35</v>
      </c>
      <c r="E54" s="14" t="s">
        <v>210</v>
      </c>
      <c r="F54" s="46">
        <v>812</v>
      </c>
      <c r="G54" s="47">
        <v>3.85</v>
      </c>
      <c r="H54" s="21"/>
      <c r="I54" s="20">
        <f t="shared" si="1"/>
        <v>0</v>
      </c>
      <c r="J54" s="46">
        <v>0</v>
      </c>
      <c r="K54" s="47">
        <f t="shared" si="2"/>
        <v>3.08</v>
      </c>
      <c r="L54" s="47">
        <v>3.08</v>
      </c>
      <c r="M54" s="21">
        <f t="shared" si="0"/>
        <v>0</v>
      </c>
      <c r="N54" s="20">
        <f t="shared" si="3"/>
        <v>0</v>
      </c>
      <c r="O54" s="22">
        <f t="shared" si="4"/>
        <v>812</v>
      </c>
      <c r="P54" s="20">
        <f t="shared" si="5"/>
        <v>0</v>
      </c>
    </row>
    <row r="55" spans="1:16" ht="25.5" x14ac:dyDescent="0.25">
      <c r="A55" s="13" t="s">
        <v>638</v>
      </c>
      <c r="B55" s="44" t="s">
        <v>135</v>
      </c>
      <c r="C55" s="45" t="s">
        <v>136</v>
      </c>
      <c r="D55" s="14" t="s">
        <v>34</v>
      </c>
      <c r="E55" s="14" t="s">
        <v>209</v>
      </c>
      <c r="F55" s="46">
        <v>245</v>
      </c>
      <c r="G55" s="47">
        <v>7.69</v>
      </c>
      <c r="H55" s="21"/>
      <c r="I55" s="20">
        <f t="shared" si="1"/>
        <v>0</v>
      </c>
      <c r="J55" s="46">
        <v>10</v>
      </c>
      <c r="K55" s="47">
        <f t="shared" si="2"/>
        <v>6.15</v>
      </c>
      <c r="L55" s="47">
        <v>6.15</v>
      </c>
      <c r="M55" s="21">
        <f t="shared" si="0"/>
        <v>0</v>
      </c>
      <c r="N55" s="20">
        <f t="shared" si="3"/>
        <v>0</v>
      </c>
      <c r="O55" s="22">
        <f t="shared" si="4"/>
        <v>255</v>
      </c>
      <c r="P55" s="20">
        <f t="shared" si="5"/>
        <v>0</v>
      </c>
    </row>
    <row r="56" spans="1:16" ht="38.25" x14ac:dyDescent="0.25">
      <c r="A56" s="13" t="s">
        <v>639</v>
      </c>
      <c r="B56" s="44" t="s">
        <v>141</v>
      </c>
      <c r="C56" s="45" t="s">
        <v>142</v>
      </c>
      <c r="D56" s="14" t="s">
        <v>37</v>
      </c>
      <c r="E56" s="14" t="s">
        <v>213</v>
      </c>
      <c r="F56" s="46">
        <v>72</v>
      </c>
      <c r="G56" s="47">
        <v>7.69</v>
      </c>
      <c r="H56" s="21"/>
      <c r="I56" s="20">
        <f t="shared" si="1"/>
        <v>0</v>
      </c>
      <c r="J56" s="46">
        <v>7</v>
      </c>
      <c r="K56" s="47">
        <f t="shared" si="2"/>
        <v>6.15</v>
      </c>
      <c r="L56" s="47">
        <v>6.15</v>
      </c>
      <c r="M56" s="21">
        <f t="shared" si="0"/>
        <v>0</v>
      </c>
      <c r="N56" s="20">
        <f t="shared" si="3"/>
        <v>0</v>
      </c>
      <c r="O56" s="22">
        <f t="shared" si="4"/>
        <v>79</v>
      </c>
      <c r="P56" s="20">
        <f t="shared" si="5"/>
        <v>0</v>
      </c>
    </row>
    <row r="57" spans="1:16" ht="38.25" x14ac:dyDescent="0.25">
      <c r="A57" s="13" t="s">
        <v>640</v>
      </c>
      <c r="B57" s="44" t="s">
        <v>153</v>
      </c>
      <c r="C57" s="45" t="s">
        <v>154</v>
      </c>
      <c r="D57" s="14" t="s">
        <v>43</v>
      </c>
      <c r="E57" s="14" t="s">
        <v>214</v>
      </c>
      <c r="F57" s="46">
        <v>588</v>
      </c>
      <c r="G57" s="47">
        <v>9.64</v>
      </c>
      <c r="H57" s="21"/>
      <c r="I57" s="20">
        <f t="shared" si="1"/>
        <v>0</v>
      </c>
      <c r="J57" s="46">
        <v>429</v>
      </c>
      <c r="K57" s="47">
        <f t="shared" si="2"/>
        <v>7.71</v>
      </c>
      <c r="L57" s="47">
        <v>7.71</v>
      </c>
      <c r="M57" s="21">
        <f t="shared" si="0"/>
        <v>0</v>
      </c>
      <c r="N57" s="20">
        <f t="shared" si="3"/>
        <v>0</v>
      </c>
      <c r="O57" s="22">
        <f t="shared" si="4"/>
        <v>1017</v>
      </c>
      <c r="P57" s="20">
        <f t="shared" si="5"/>
        <v>0</v>
      </c>
    </row>
    <row r="58" spans="1:16" ht="25.5" x14ac:dyDescent="0.25">
      <c r="A58" s="13" t="s">
        <v>641</v>
      </c>
      <c r="B58" s="44" t="s">
        <v>151</v>
      </c>
      <c r="C58" s="45" t="s">
        <v>152</v>
      </c>
      <c r="D58" s="14" t="s">
        <v>42</v>
      </c>
      <c r="E58" s="14" t="s">
        <v>215</v>
      </c>
      <c r="F58" s="46">
        <v>1044</v>
      </c>
      <c r="G58" s="47">
        <v>8.67</v>
      </c>
      <c r="H58" s="21"/>
      <c r="I58" s="20">
        <f t="shared" si="1"/>
        <v>0</v>
      </c>
      <c r="J58" s="46">
        <v>547</v>
      </c>
      <c r="K58" s="47">
        <f t="shared" si="2"/>
        <v>6.94</v>
      </c>
      <c r="L58" s="47">
        <v>6.94</v>
      </c>
      <c r="M58" s="21">
        <f t="shared" si="0"/>
        <v>0</v>
      </c>
      <c r="N58" s="20">
        <f t="shared" si="3"/>
        <v>0</v>
      </c>
      <c r="O58" s="22">
        <f t="shared" si="4"/>
        <v>1591</v>
      </c>
      <c r="P58" s="20">
        <f t="shared" si="5"/>
        <v>0</v>
      </c>
    </row>
    <row r="59" spans="1:16" ht="25.5" x14ac:dyDescent="0.25">
      <c r="A59" s="13" t="s">
        <v>642</v>
      </c>
      <c r="B59" s="44" t="s">
        <v>149</v>
      </c>
      <c r="C59" s="45" t="s">
        <v>150</v>
      </c>
      <c r="D59" s="14" t="s">
        <v>41</v>
      </c>
      <c r="E59" s="14" t="s">
        <v>216</v>
      </c>
      <c r="F59" s="46">
        <v>392</v>
      </c>
      <c r="G59" s="47">
        <v>8.67</v>
      </c>
      <c r="H59" s="21"/>
      <c r="I59" s="20">
        <f t="shared" si="1"/>
        <v>0</v>
      </c>
      <c r="J59" s="46">
        <v>641</v>
      </c>
      <c r="K59" s="47">
        <f t="shared" si="2"/>
        <v>6.94</v>
      </c>
      <c r="L59" s="47">
        <v>6.94</v>
      </c>
      <c r="M59" s="21">
        <f t="shared" si="0"/>
        <v>0</v>
      </c>
      <c r="N59" s="20">
        <f t="shared" si="3"/>
        <v>0</v>
      </c>
      <c r="O59" s="22">
        <f t="shared" si="4"/>
        <v>1033</v>
      </c>
      <c r="P59" s="20">
        <f t="shared" si="5"/>
        <v>0</v>
      </c>
    </row>
    <row r="60" spans="1:16" ht="25.5" x14ac:dyDescent="0.25">
      <c r="A60" s="13" t="s">
        <v>643</v>
      </c>
      <c r="B60" s="44" t="s">
        <v>143</v>
      </c>
      <c r="C60" s="45" t="s">
        <v>144</v>
      </c>
      <c r="D60" s="14" t="s">
        <v>38</v>
      </c>
      <c r="E60" s="14" t="s">
        <v>217</v>
      </c>
      <c r="F60" s="46">
        <v>225</v>
      </c>
      <c r="G60" s="47">
        <v>9.64</v>
      </c>
      <c r="H60" s="21"/>
      <c r="I60" s="20">
        <f t="shared" si="1"/>
        <v>0</v>
      </c>
      <c r="J60" s="46">
        <v>62</v>
      </c>
      <c r="K60" s="47">
        <f t="shared" si="2"/>
        <v>7.71</v>
      </c>
      <c r="L60" s="47">
        <v>7.71</v>
      </c>
      <c r="M60" s="21">
        <f t="shared" si="0"/>
        <v>0</v>
      </c>
      <c r="N60" s="20">
        <f t="shared" si="3"/>
        <v>0</v>
      </c>
      <c r="O60" s="22">
        <f t="shared" si="4"/>
        <v>287</v>
      </c>
      <c r="P60" s="20">
        <f t="shared" si="5"/>
        <v>0</v>
      </c>
    </row>
    <row r="61" spans="1:16" ht="38.25" x14ac:dyDescent="0.25">
      <c r="A61" s="13" t="s">
        <v>644</v>
      </c>
      <c r="B61" s="44" t="s">
        <v>145</v>
      </c>
      <c r="C61" s="45" t="s">
        <v>146</v>
      </c>
      <c r="D61" s="14" t="s">
        <v>39</v>
      </c>
      <c r="E61" s="14" t="s">
        <v>204</v>
      </c>
      <c r="F61" s="46">
        <v>33</v>
      </c>
      <c r="G61" s="47">
        <v>6.76</v>
      </c>
      <c r="H61" s="21"/>
      <c r="I61" s="20">
        <f t="shared" si="1"/>
        <v>0</v>
      </c>
      <c r="J61" s="46">
        <v>732</v>
      </c>
      <c r="K61" s="47">
        <f t="shared" si="2"/>
        <v>5.41</v>
      </c>
      <c r="L61" s="47">
        <v>5.41</v>
      </c>
      <c r="M61" s="21">
        <f t="shared" si="0"/>
        <v>0</v>
      </c>
      <c r="N61" s="20">
        <f t="shared" si="3"/>
        <v>0</v>
      </c>
      <c r="O61" s="22">
        <f t="shared" si="4"/>
        <v>765</v>
      </c>
      <c r="P61" s="20">
        <f t="shared" si="5"/>
        <v>0</v>
      </c>
    </row>
    <row r="62" spans="1:16" ht="51" x14ac:dyDescent="0.25">
      <c r="A62" s="13" t="s">
        <v>645</v>
      </c>
      <c r="B62" s="44" t="s">
        <v>163</v>
      </c>
      <c r="C62" s="45" t="s">
        <v>164</v>
      </c>
      <c r="D62" s="14" t="s">
        <v>48</v>
      </c>
      <c r="E62" s="14" t="s">
        <v>218</v>
      </c>
      <c r="F62" s="46">
        <v>347</v>
      </c>
      <c r="G62" s="47">
        <v>17.690000000000001</v>
      </c>
      <c r="H62" s="21"/>
      <c r="I62" s="20">
        <f t="shared" si="1"/>
        <v>0</v>
      </c>
      <c r="J62" s="46">
        <v>110</v>
      </c>
      <c r="K62" s="47">
        <f t="shared" si="2"/>
        <v>14.15</v>
      </c>
      <c r="L62" s="47">
        <v>14.15</v>
      </c>
      <c r="M62" s="21">
        <f t="shared" si="0"/>
        <v>0</v>
      </c>
      <c r="N62" s="20">
        <f t="shared" si="3"/>
        <v>0</v>
      </c>
      <c r="O62" s="22">
        <f t="shared" si="4"/>
        <v>457</v>
      </c>
      <c r="P62" s="20">
        <f t="shared" si="5"/>
        <v>0</v>
      </c>
    </row>
    <row r="63" spans="1:16" ht="38.25" x14ac:dyDescent="0.25">
      <c r="A63" s="13" t="s">
        <v>646</v>
      </c>
      <c r="B63" s="44" t="s">
        <v>189</v>
      </c>
      <c r="C63" s="45" t="s">
        <v>190</v>
      </c>
      <c r="D63" s="14" t="s">
        <v>63</v>
      </c>
      <c r="E63" s="14" t="s">
        <v>219</v>
      </c>
      <c r="F63" s="46">
        <v>54</v>
      </c>
      <c r="G63" s="47">
        <v>17.690000000000001</v>
      </c>
      <c r="H63" s="21"/>
      <c r="I63" s="20">
        <f t="shared" si="1"/>
        <v>0</v>
      </c>
      <c r="J63" s="46">
        <v>50</v>
      </c>
      <c r="K63" s="47">
        <f t="shared" si="2"/>
        <v>14.15</v>
      </c>
      <c r="L63" s="47">
        <v>14.15</v>
      </c>
      <c r="M63" s="21">
        <f t="shared" si="0"/>
        <v>0</v>
      </c>
      <c r="N63" s="20">
        <f t="shared" si="3"/>
        <v>0</v>
      </c>
      <c r="O63" s="22">
        <f t="shared" si="4"/>
        <v>104</v>
      </c>
      <c r="P63" s="20">
        <f t="shared" si="5"/>
        <v>0</v>
      </c>
    </row>
    <row r="64" spans="1:16" ht="38.25" x14ac:dyDescent="0.25">
      <c r="A64" s="13" t="s">
        <v>647</v>
      </c>
      <c r="B64" s="44" t="s">
        <v>187</v>
      </c>
      <c r="C64" s="45" t="s">
        <v>188</v>
      </c>
      <c r="D64" s="14" t="s">
        <v>62</v>
      </c>
      <c r="E64" s="14" t="s">
        <v>220</v>
      </c>
      <c r="F64" s="46">
        <v>19</v>
      </c>
      <c r="G64" s="47">
        <v>17.690000000000001</v>
      </c>
      <c r="H64" s="21"/>
      <c r="I64" s="20">
        <f t="shared" si="1"/>
        <v>0</v>
      </c>
      <c r="J64" s="46">
        <v>183</v>
      </c>
      <c r="K64" s="47">
        <f t="shared" si="2"/>
        <v>14.15</v>
      </c>
      <c r="L64" s="47">
        <v>14.15</v>
      </c>
      <c r="M64" s="21">
        <f t="shared" si="0"/>
        <v>0</v>
      </c>
      <c r="N64" s="20">
        <f t="shared" si="3"/>
        <v>0</v>
      </c>
      <c r="O64" s="22">
        <f t="shared" si="4"/>
        <v>202</v>
      </c>
      <c r="P64" s="20">
        <f t="shared" si="5"/>
        <v>0</v>
      </c>
    </row>
    <row r="65" spans="1:16" ht="38.25" x14ac:dyDescent="0.25">
      <c r="A65" s="13" t="s">
        <v>648</v>
      </c>
      <c r="B65" s="44" t="s">
        <v>191</v>
      </c>
      <c r="C65" s="45" t="s">
        <v>192</v>
      </c>
      <c r="D65" s="14" t="s">
        <v>64</v>
      </c>
      <c r="E65" s="14" t="s">
        <v>221</v>
      </c>
      <c r="F65" s="46">
        <v>39</v>
      </c>
      <c r="G65" s="47">
        <v>17.690000000000001</v>
      </c>
      <c r="H65" s="21"/>
      <c r="I65" s="20">
        <f t="shared" si="1"/>
        <v>0</v>
      </c>
      <c r="J65" s="46">
        <v>46</v>
      </c>
      <c r="K65" s="47">
        <f t="shared" si="2"/>
        <v>14.15</v>
      </c>
      <c r="L65" s="47">
        <v>14.15</v>
      </c>
      <c r="M65" s="21">
        <f t="shared" si="0"/>
        <v>0</v>
      </c>
      <c r="N65" s="20">
        <f t="shared" si="3"/>
        <v>0</v>
      </c>
      <c r="O65" s="22">
        <f t="shared" si="4"/>
        <v>85</v>
      </c>
      <c r="P65" s="20">
        <f t="shared" si="5"/>
        <v>0</v>
      </c>
    </row>
    <row r="66" spans="1:16" ht="38.25" x14ac:dyDescent="0.25">
      <c r="A66" s="13" t="s">
        <v>649</v>
      </c>
      <c r="B66" s="44" t="s">
        <v>167</v>
      </c>
      <c r="C66" s="45" t="s">
        <v>168</v>
      </c>
      <c r="D66" s="14" t="s">
        <v>50</v>
      </c>
      <c r="E66" s="14" t="s">
        <v>222</v>
      </c>
      <c r="F66" s="46">
        <v>392</v>
      </c>
      <c r="G66" s="47">
        <v>13.98</v>
      </c>
      <c r="H66" s="21"/>
      <c r="I66" s="20">
        <f t="shared" si="1"/>
        <v>0</v>
      </c>
      <c r="J66" s="46">
        <v>223</v>
      </c>
      <c r="K66" s="47">
        <f t="shared" si="2"/>
        <v>11.18</v>
      </c>
      <c r="L66" s="47">
        <v>11.18</v>
      </c>
      <c r="M66" s="21">
        <f t="shared" si="0"/>
        <v>0</v>
      </c>
      <c r="N66" s="20">
        <f t="shared" si="3"/>
        <v>0</v>
      </c>
      <c r="O66" s="22">
        <f t="shared" si="4"/>
        <v>615</v>
      </c>
      <c r="P66" s="20">
        <f t="shared" si="5"/>
        <v>0</v>
      </c>
    </row>
    <row r="67" spans="1:16" ht="38.25" x14ac:dyDescent="0.25">
      <c r="A67" s="13" t="s">
        <v>650</v>
      </c>
      <c r="B67" s="44" t="s">
        <v>169</v>
      </c>
      <c r="C67" s="45" t="s">
        <v>170</v>
      </c>
      <c r="D67" s="14" t="s">
        <v>51</v>
      </c>
      <c r="E67" s="14" t="s">
        <v>223</v>
      </c>
      <c r="F67" s="46">
        <v>868</v>
      </c>
      <c r="G67" s="47">
        <v>13.98</v>
      </c>
      <c r="H67" s="21"/>
      <c r="I67" s="20">
        <f t="shared" si="1"/>
        <v>0</v>
      </c>
      <c r="J67" s="46">
        <v>466</v>
      </c>
      <c r="K67" s="47">
        <f t="shared" si="2"/>
        <v>11.18</v>
      </c>
      <c r="L67" s="47">
        <v>11.18</v>
      </c>
      <c r="M67" s="21">
        <f t="shared" si="0"/>
        <v>0</v>
      </c>
      <c r="N67" s="20">
        <f t="shared" si="3"/>
        <v>0</v>
      </c>
      <c r="O67" s="22">
        <f t="shared" si="4"/>
        <v>1334</v>
      </c>
      <c r="P67" s="20">
        <f t="shared" si="5"/>
        <v>0</v>
      </c>
    </row>
    <row r="68" spans="1:16" ht="38.25" x14ac:dyDescent="0.25">
      <c r="A68" s="13" t="s">
        <v>651</v>
      </c>
      <c r="B68" s="44" t="s">
        <v>173</v>
      </c>
      <c r="C68" s="45" t="s">
        <v>174</v>
      </c>
      <c r="D68" s="14" t="s">
        <v>53</v>
      </c>
      <c r="E68" s="14" t="s">
        <v>224</v>
      </c>
      <c r="F68" s="46">
        <v>953</v>
      </c>
      <c r="G68" s="47">
        <v>13.98</v>
      </c>
      <c r="H68" s="21"/>
      <c r="I68" s="20">
        <f t="shared" si="1"/>
        <v>0</v>
      </c>
      <c r="J68" s="46">
        <v>533</v>
      </c>
      <c r="K68" s="47">
        <f t="shared" si="2"/>
        <v>11.18</v>
      </c>
      <c r="L68" s="47">
        <v>11.18</v>
      </c>
      <c r="M68" s="21">
        <f t="shared" si="0"/>
        <v>0</v>
      </c>
      <c r="N68" s="20">
        <f t="shared" si="3"/>
        <v>0</v>
      </c>
      <c r="O68" s="22">
        <f t="shared" si="4"/>
        <v>1486</v>
      </c>
      <c r="P68" s="20">
        <f t="shared" si="5"/>
        <v>0</v>
      </c>
    </row>
    <row r="69" spans="1:16" ht="38.25" x14ac:dyDescent="0.25">
      <c r="A69" s="13" t="s">
        <v>652</v>
      </c>
      <c r="B69" s="44" t="s">
        <v>175</v>
      </c>
      <c r="C69" s="45" t="s">
        <v>176</v>
      </c>
      <c r="D69" s="14" t="s">
        <v>54</v>
      </c>
      <c r="E69" s="14" t="s">
        <v>225</v>
      </c>
      <c r="F69" s="46">
        <v>272</v>
      </c>
      <c r="G69" s="47">
        <v>13.98</v>
      </c>
      <c r="H69" s="21"/>
      <c r="I69" s="20">
        <f t="shared" si="1"/>
        <v>0</v>
      </c>
      <c r="J69" s="46">
        <v>280</v>
      </c>
      <c r="K69" s="47">
        <f t="shared" si="2"/>
        <v>11.18</v>
      </c>
      <c r="L69" s="47">
        <v>11.18</v>
      </c>
      <c r="M69" s="21">
        <f t="shared" si="0"/>
        <v>0</v>
      </c>
      <c r="N69" s="20">
        <f t="shared" si="3"/>
        <v>0</v>
      </c>
      <c r="O69" s="22">
        <f t="shared" si="4"/>
        <v>552</v>
      </c>
      <c r="P69" s="20">
        <f t="shared" si="5"/>
        <v>0</v>
      </c>
    </row>
    <row r="70" spans="1:16" ht="38.25" x14ac:dyDescent="0.25">
      <c r="A70" s="13" t="s">
        <v>653</v>
      </c>
      <c r="B70" s="44" t="s">
        <v>165</v>
      </c>
      <c r="C70" s="45" t="s">
        <v>166</v>
      </c>
      <c r="D70" s="14" t="s">
        <v>49</v>
      </c>
      <c r="E70" s="14" t="s">
        <v>226</v>
      </c>
      <c r="F70" s="46">
        <v>329</v>
      </c>
      <c r="G70" s="47">
        <v>14.9</v>
      </c>
      <c r="H70" s="21"/>
      <c r="I70" s="20">
        <f t="shared" ref="I70:I79" si="6">+F70*H70</f>
        <v>0</v>
      </c>
      <c r="J70" s="46">
        <v>105</v>
      </c>
      <c r="K70" s="47">
        <f t="shared" ref="K70:K79" si="7">ROUND(G70-G70*20%,2)</f>
        <v>11.92</v>
      </c>
      <c r="L70" s="47">
        <v>11.92</v>
      </c>
      <c r="M70" s="21">
        <f t="shared" ref="M70:M79" si="8">ROUND(H70-H70*20%,2)</f>
        <v>0</v>
      </c>
      <c r="N70" s="20">
        <f t="shared" ref="N70:N79" si="9">+J70*M70</f>
        <v>0</v>
      </c>
      <c r="O70" s="22">
        <f t="shared" ref="O70:O79" si="10">+F70+J70</f>
        <v>434</v>
      </c>
      <c r="P70" s="20">
        <f t="shared" ref="P70:P79" si="11">+I70+N70</f>
        <v>0</v>
      </c>
    </row>
    <row r="71" spans="1:16" ht="25.5" x14ac:dyDescent="0.25">
      <c r="A71" s="13" t="s">
        <v>654</v>
      </c>
      <c r="B71" s="44" t="s">
        <v>159</v>
      </c>
      <c r="C71" s="45" t="s">
        <v>160</v>
      </c>
      <c r="D71" s="14" t="s">
        <v>46</v>
      </c>
      <c r="E71" s="14" t="s">
        <v>208</v>
      </c>
      <c r="F71" s="46">
        <v>240</v>
      </c>
      <c r="G71" s="47">
        <v>9.15</v>
      </c>
      <c r="H71" s="21"/>
      <c r="I71" s="20">
        <f t="shared" si="6"/>
        <v>0</v>
      </c>
      <c r="J71" s="46">
        <v>624</v>
      </c>
      <c r="K71" s="47">
        <f t="shared" si="7"/>
        <v>7.32</v>
      </c>
      <c r="L71" s="47">
        <v>7.32</v>
      </c>
      <c r="M71" s="21">
        <f t="shared" si="8"/>
        <v>0</v>
      </c>
      <c r="N71" s="20">
        <f t="shared" si="9"/>
        <v>0</v>
      </c>
      <c r="O71" s="22">
        <f t="shared" si="10"/>
        <v>864</v>
      </c>
      <c r="P71" s="20">
        <f t="shared" si="11"/>
        <v>0</v>
      </c>
    </row>
    <row r="72" spans="1:16" ht="25.5" x14ac:dyDescent="0.25">
      <c r="A72" s="13" t="s">
        <v>655</v>
      </c>
      <c r="B72" s="44" t="s">
        <v>193</v>
      </c>
      <c r="C72" s="45" t="s">
        <v>283</v>
      </c>
      <c r="D72" s="14" t="s">
        <v>275</v>
      </c>
      <c r="E72" s="14" t="s">
        <v>206</v>
      </c>
      <c r="F72" s="46">
        <v>81</v>
      </c>
      <c r="G72" s="47">
        <v>10.6</v>
      </c>
      <c r="H72" s="21"/>
      <c r="I72" s="20">
        <f t="shared" si="6"/>
        <v>0</v>
      </c>
      <c r="J72" s="46">
        <v>276</v>
      </c>
      <c r="K72" s="47">
        <f t="shared" si="7"/>
        <v>8.48</v>
      </c>
      <c r="L72" s="47">
        <v>8.48</v>
      </c>
      <c r="M72" s="21">
        <f t="shared" si="8"/>
        <v>0</v>
      </c>
      <c r="N72" s="20">
        <f t="shared" si="9"/>
        <v>0</v>
      </c>
      <c r="O72" s="22">
        <f t="shared" si="10"/>
        <v>357</v>
      </c>
      <c r="P72" s="20">
        <f t="shared" si="11"/>
        <v>0</v>
      </c>
    </row>
    <row r="73" spans="1:16" ht="51" x14ac:dyDescent="0.25">
      <c r="A73" s="13" t="s">
        <v>656</v>
      </c>
      <c r="B73" s="44" t="s">
        <v>157</v>
      </c>
      <c r="C73" s="45" t="s">
        <v>158</v>
      </c>
      <c r="D73" s="14" t="s">
        <v>45</v>
      </c>
      <c r="E73" s="14" t="s">
        <v>227</v>
      </c>
      <c r="F73" s="46">
        <v>7</v>
      </c>
      <c r="G73" s="47">
        <v>65.11</v>
      </c>
      <c r="H73" s="21"/>
      <c r="I73" s="20">
        <f t="shared" si="6"/>
        <v>0</v>
      </c>
      <c r="J73" s="46">
        <v>21</v>
      </c>
      <c r="K73" s="47">
        <f t="shared" si="7"/>
        <v>52.09</v>
      </c>
      <c r="L73" s="47">
        <v>52.09</v>
      </c>
      <c r="M73" s="21">
        <f t="shared" si="8"/>
        <v>0</v>
      </c>
      <c r="N73" s="20">
        <f t="shared" si="9"/>
        <v>0</v>
      </c>
      <c r="O73" s="22">
        <f t="shared" si="10"/>
        <v>28</v>
      </c>
      <c r="P73" s="20">
        <f t="shared" si="11"/>
        <v>0</v>
      </c>
    </row>
    <row r="74" spans="1:16" ht="51" x14ac:dyDescent="0.25">
      <c r="A74" s="13" t="s">
        <v>657</v>
      </c>
      <c r="B74" s="44" t="s">
        <v>194</v>
      </c>
      <c r="C74" s="45" t="s">
        <v>289</v>
      </c>
      <c r="D74" s="14" t="s">
        <v>290</v>
      </c>
      <c r="E74" s="14" t="s">
        <v>228</v>
      </c>
      <c r="F74" s="46">
        <v>30</v>
      </c>
      <c r="G74" s="47">
        <v>65.11</v>
      </c>
      <c r="H74" s="21"/>
      <c r="I74" s="20">
        <f t="shared" si="6"/>
        <v>0</v>
      </c>
      <c r="J74" s="46">
        <v>76</v>
      </c>
      <c r="K74" s="47">
        <f t="shared" si="7"/>
        <v>52.09</v>
      </c>
      <c r="L74" s="47">
        <v>52.09</v>
      </c>
      <c r="M74" s="21">
        <f t="shared" si="8"/>
        <v>0</v>
      </c>
      <c r="N74" s="20">
        <f t="shared" si="9"/>
        <v>0</v>
      </c>
      <c r="O74" s="22">
        <f t="shared" si="10"/>
        <v>106</v>
      </c>
      <c r="P74" s="20">
        <f t="shared" si="11"/>
        <v>0</v>
      </c>
    </row>
    <row r="75" spans="1:16" ht="38.25" x14ac:dyDescent="0.25">
      <c r="A75" s="13" t="s">
        <v>658</v>
      </c>
      <c r="B75" s="44" t="s">
        <v>161</v>
      </c>
      <c r="C75" s="45" t="s">
        <v>162</v>
      </c>
      <c r="D75" s="14" t="s">
        <v>47</v>
      </c>
      <c r="E75" s="14" t="s">
        <v>207</v>
      </c>
      <c r="F75" s="46">
        <v>5508</v>
      </c>
      <c r="G75" s="47">
        <v>6.79</v>
      </c>
      <c r="H75" s="21"/>
      <c r="I75" s="20">
        <f t="shared" si="6"/>
        <v>0</v>
      </c>
      <c r="J75" s="46">
        <v>595</v>
      </c>
      <c r="K75" s="47">
        <f t="shared" si="7"/>
        <v>5.43</v>
      </c>
      <c r="L75" s="47">
        <v>5.43</v>
      </c>
      <c r="M75" s="21">
        <f t="shared" si="8"/>
        <v>0</v>
      </c>
      <c r="N75" s="20">
        <f t="shared" si="9"/>
        <v>0</v>
      </c>
      <c r="O75" s="22">
        <f t="shared" si="10"/>
        <v>6103</v>
      </c>
      <c r="P75" s="20">
        <f t="shared" si="11"/>
        <v>0</v>
      </c>
    </row>
    <row r="76" spans="1:16" ht="25.5" x14ac:dyDescent="0.25">
      <c r="A76" s="13" t="s">
        <v>659</v>
      </c>
      <c r="B76" s="44" t="s">
        <v>171</v>
      </c>
      <c r="C76" s="45" t="s">
        <v>172</v>
      </c>
      <c r="D76" s="14" t="s">
        <v>52</v>
      </c>
      <c r="E76" s="14" t="s">
        <v>212</v>
      </c>
      <c r="F76" s="46">
        <v>179</v>
      </c>
      <c r="G76" s="47">
        <v>18.29</v>
      </c>
      <c r="H76" s="21"/>
      <c r="I76" s="20">
        <f t="shared" si="6"/>
        <v>0</v>
      </c>
      <c r="J76" s="46">
        <v>4</v>
      </c>
      <c r="K76" s="47">
        <f t="shared" si="7"/>
        <v>14.63</v>
      </c>
      <c r="L76" s="47">
        <v>14.63</v>
      </c>
      <c r="M76" s="21">
        <f t="shared" si="8"/>
        <v>0</v>
      </c>
      <c r="N76" s="20">
        <f t="shared" si="9"/>
        <v>0</v>
      </c>
      <c r="O76" s="22">
        <f t="shared" si="10"/>
        <v>183</v>
      </c>
      <c r="P76" s="20">
        <f t="shared" si="11"/>
        <v>0</v>
      </c>
    </row>
    <row r="77" spans="1:16" ht="38.25" x14ac:dyDescent="0.25">
      <c r="A77" s="13" t="s">
        <v>660</v>
      </c>
      <c r="B77" s="44" t="s">
        <v>200</v>
      </c>
      <c r="C77" s="45" t="s">
        <v>280</v>
      </c>
      <c r="D77" s="14" t="s">
        <v>273</v>
      </c>
      <c r="E77" s="14" t="s">
        <v>270</v>
      </c>
      <c r="F77" s="46">
        <v>3422</v>
      </c>
      <c r="G77" s="47">
        <v>7.6</v>
      </c>
      <c r="H77" s="21"/>
      <c r="I77" s="20">
        <f t="shared" si="6"/>
        <v>0</v>
      </c>
      <c r="J77" s="46">
        <v>3400</v>
      </c>
      <c r="K77" s="47">
        <f t="shared" si="7"/>
        <v>6.08</v>
      </c>
      <c r="L77" s="47">
        <v>6.08</v>
      </c>
      <c r="M77" s="21">
        <f t="shared" si="8"/>
        <v>0</v>
      </c>
      <c r="N77" s="20">
        <f t="shared" si="9"/>
        <v>0</v>
      </c>
      <c r="O77" s="22">
        <f t="shared" si="10"/>
        <v>6822</v>
      </c>
      <c r="P77" s="20">
        <f t="shared" si="11"/>
        <v>0</v>
      </c>
    </row>
    <row r="78" spans="1:16" ht="38.25" x14ac:dyDescent="0.25">
      <c r="A78" s="13" t="s">
        <v>661</v>
      </c>
      <c r="B78" s="44" t="s">
        <v>201</v>
      </c>
      <c r="C78" s="45" t="s">
        <v>281</v>
      </c>
      <c r="D78" s="14" t="s">
        <v>274</v>
      </c>
      <c r="E78" s="14" t="s">
        <v>271</v>
      </c>
      <c r="F78" s="46">
        <v>2152</v>
      </c>
      <c r="G78" s="47">
        <v>7.6</v>
      </c>
      <c r="H78" s="21"/>
      <c r="I78" s="20">
        <f t="shared" si="6"/>
        <v>0</v>
      </c>
      <c r="J78" s="46">
        <v>470</v>
      </c>
      <c r="K78" s="47">
        <f t="shared" si="7"/>
        <v>6.08</v>
      </c>
      <c r="L78" s="47">
        <v>6.08</v>
      </c>
      <c r="M78" s="21">
        <f t="shared" si="8"/>
        <v>0</v>
      </c>
      <c r="N78" s="20">
        <f t="shared" si="9"/>
        <v>0</v>
      </c>
      <c r="O78" s="22">
        <f t="shared" si="10"/>
        <v>2622</v>
      </c>
      <c r="P78" s="20">
        <f t="shared" si="11"/>
        <v>0</v>
      </c>
    </row>
    <row r="79" spans="1:16" ht="63.75" x14ac:dyDescent="0.25">
      <c r="A79" s="13" t="s">
        <v>662</v>
      </c>
      <c r="B79" s="44" t="s">
        <v>202</v>
      </c>
      <c r="C79" s="45" t="s">
        <v>291</v>
      </c>
      <c r="D79" s="14" t="s">
        <v>292</v>
      </c>
      <c r="E79" s="14" t="s">
        <v>272</v>
      </c>
      <c r="F79" s="46">
        <v>68</v>
      </c>
      <c r="G79" s="47">
        <v>38.520000000000003</v>
      </c>
      <c r="H79" s="21"/>
      <c r="I79" s="20">
        <f t="shared" si="6"/>
        <v>0</v>
      </c>
      <c r="J79" s="46">
        <v>140</v>
      </c>
      <c r="K79" s="47">
        <f t="shared" si="7"/>
        <v>30.82</v>
      </c>
      <c r="L79" s="47">
        <v>30.82</v>
      </c>
      <c r="M79" s="21">
        <f t="shared" si="8"/>
        <v>0</v>
      </c>
      <c r="N79" s="20">
        <f t="shared" si="9"/>
        <v>0</v>
      </c>
      <c r="O79" s="22">
        <f t="shared" si="10"/>
        <v>208</v>
      </c>
      <c r="P79" s="20">
        <f t="shared" si="11"/>
        <v>0</v>
      </c>
    </row>
    <row r="80" spans="1:16" ht="39.950000000000003" customHeight="1" x14ac:dyDescent="0.25">
      <c r="C80" s="34" t="s">
        <v>586</v>
      </c>
      <c r="D80" s="32"/>
      <c r="E80" s="32"/>
      <c r="F80" s="32"/>
      <c r="G80" s="32"/>
      <c r="H80" s="29"/>
      <c r="I80" s="32"/>
      <c r="J80" s="32"/>
      <c r="K80" s="32"/>
      <c r="L80" s="32"/>
      <c r="M80" s="36" t="s">
        <v>902</v>
      </c>
      <c r="N80" s="36"/>
      <c r="O80" s="36"/>
      <c r="P80" s="23">
        <f>SUM(P5:P79)</f>
        <v>0</v>
      </c>
    </row>
    <row r="81" spans="1:16" ht="15" x14ac:dyDescent="0.25">
      <c r="A81" s="37" t="s">
        <v>586</v>
      </c>
      <c r="C81" s="34"/>
      <c r="D81" s="32"/>
      <c r="E81" s="32"/>
      <c r="F81" s="32"/>
      <c r="G81" s="32"/>
      <c r="H81" s="29"/>
      <c r="I81" s="32"/>
      <c r="J81" s="32"/>
      <c r="K81" s="32"/>
      <c r="L81" s="32"/>
      <c r="M81" s="32"/>
      <c r="N81" s="38"/>
      <c r="P81" s="29"/>
    </row>
    <row r="82" spans="1:16" x14ac:dyDescent="0.25">
      <c r="C82" s="34"/>
      <c r="D82" s="32"/>
      <c r="E82" s="32"/>
      <c r="F82" s="32"/>
      <c r="G82" s="32"/>
      <c r="H82" s="29"/>
      <c r="I82" s="32"/>
      <c r="J82" s="32"/>
      <c r="K82" s="32"/>
      <c r="L82" s="32"/>
      <c r="M82" s="32"/>
      <c r="N82" s="38"/>
      <c r="P82" s="29"/>
    </row>
    <row r="83" spans="1:16" x14ac:dyDescent="0.25">
      <c r="D83" s="32"/>
      <c r="E83" s="32"/>
      <c r="F83" s="32"/>
      <c r="G83" s="32"/>
      <c r="H83" s="35"/>
      <c r="I83" s="32"/>
      <c r="J83" s="32"/>
      <c r="K83" s="32"/>
      <c r="L83" s="32"/>
      <c r="M83" s="32"/>
      <c r="N83" s="38"/>
      <c r="P83" s="39"/>
    </row>
    <row r="85" spans="1:16" ht="15.75" x14ac:dyDescent="0.25">
      <c r="M85" s="43" t="s">
        <v>582</v>
      </c>
      <c r="O85" s="29"/>
    </row>
  </sheetData>
  <sheetProtection password="F1E5" sheet="1" objects="1" scenarios="1"/>
  <mergeCells count="5">
    <mergeCell ref="M80:O80"/>
    <mergeCell ref="A1:P1"/>
    <mergeCell ref="F3:I3"/>
    <mergeCell ref="J3:N3"/>
    <mergeCell ref="O3:P3"/>
  </mergeCells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63"/>
  <sheetViews>
    <sheetView showGridLines="0" zoomScale="80" zoomScaleNormal="80" workbookViewId="0">
      <selection sqref="A1:K1"/>
    </sheetView>
  </sheetViews>
  <sheetFormatPr baseColWidth="10" defaultColWidth="11.42578125" defaultRowHeight="15" x14ac:dyDescent="0.25"/>
  <cols>
    <col min="1" max="1" width="15.140625" style="64" customWidth="1"/>
    <col min="2" max="2" width="20.5703125" style="64" hidden="1" customWidth="1"/>
    <col min="3" max="3" width="38.5703125" style="64" hidden="1" customWidth="1"/>
    <col min="4" max="4" width="50.5703125" style="62" customWidth="1"/>
    <col min="5" max="7" width="13.5703125" style="64" hidden="1" customWidth="1"/>
    <col min="8" max="8" width="13.5703125" style="64" customWidth="1"/>
    <col min="9" max="11" width="18.7109375" style="62" customWidth="1"/>
    <col min="12" max="16384" width="11.42578125" style="62"/>
  </cols>
  <sheetData>
    <row r="1" spans="1:11" ht="25.5" customHeight="1" x14ac:dyDescent="0.25">
      <c r="A1" s="68" t="s">
        <v>962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3" spans="1:11" ht="54.75" customHeight="1" x14ac:dyDescent="0.25">
      <c r="A3" s="69" t="s">
        <v>395</v>
      </c>
      <c r="B3" s="69" t="s">
        <v>805</v>
      </c>
      <c r="C3" s="69" t="s">
        <v>396</v>
      </c>
      <c r="D3" s="69" t="s">
        <v>397</v>
      </c>
      <c r="E3" s="69" t="s">
        <v>382</v>
      </c>
      <c r="F3" s="69" t="s">
        <v>383</v>
      </c>
      <c r="G3" s="69" t="s">
        <v>386</v>
      </c>
      <c r="H3" s="12" t="s">
        <v>585</v>
      </c>
      <c r="I3" s="70" t="s">
        <v>385</v>
      </c>
      <c r="J3" s="70" t="s">
        <v>583</v>
      </c>
      <c r="K3" s="70" t="s">
        <v>584</v>
      </c>
    </row>
    <row r="4" spans="1:11" ht="25.5" x14ac:dyDescent="0.25">
      <c r="A4" s="71" t="s">
        <v>664</v>
      </c>
      <c r="B4" s="71" t="s">
        <v>367</v>
      </c>
      <c r="C4" s="71" t="s">
        <v>547</v>
      </c>
      <c r="D4" s="72" t="s">
        <v>548</v>
      </c>
      <c r="E4" s="73">
        <v>10</v>
      </c>
      <c r="F4" s="73">
        <v>11</v>
      </c>
      <c r="G4" s="73">
        <f>F4+E4</f>
        <v>21</v>
      </c>
      <c r="H4" s="73">
        <v>21</v>
      </c>
      <c r="I4" s="74">
        <v>40.200000000000003</v>
      </c>
      <c r="J4" s="63"/>
      <c r="K4" s="24">
        <f>J4*H4</f>
        <v>0</v>
      </c>
    </row>
    <row r="5" spans="1:11" ht="25.5" x14ac:dyDescent="0.25">
      <c r="A5" s="71" t="s">
        <v>665</v>
      </c>
      <c r="B5" s="71" t="s">
        <v>367</v>
      </c>
      <c r="C5" s="71" t="s">
        <v>372</v>
      </c>
      <c r="D5" s="72" t="s">
        <v>549</v>
      </c>
      <c r="E5" s="73">
        <v>10</v>
      </c>
      <c r="F5" s="73">
        <v>11</v>
      </c>
      <c r="G5" s="73">
        <f t="shared" ref="G5:G68" si="0">F5+E5</f>
        <v>21</v>
      </c>
      <c r="H5" s="73">
        <v>21</v>
      </c>
      <c r="I5" s="74">
        <v>50.6</v>
      </c>
      <c r="J5" s="63"/>
      <c r="K5" s="24">
        <f t="shared" ref="K5:K68" si="1">J5*H5</f>
        <v>0</v>
      </c>
    </row>
    <row r="6" spans="1:11" ht="25.5" x14ac:dyDescent="0.25">
      <c r="A6" s="71" t="s">
        <v>666</v>
      </c>
      <c r="B6" s="71" t="s">
        <v>367</v>
      </c>
      <c r="C6" s="71" t="s">
        <v>550</v>
      </c>
      <c r="D6" s="72" t="s">
        <v>551</v>
      </c>
      <c r="E6" s="73">
        <v>10</v>
      </c>
      <c r="F6" s="73">
        <v>11</v>
      </c>
      <c r="G6" s="73">
        <f t="shared" si="0"/>
        <v>21</v>
      </c>
      <c r="H6" s="73">
        <v>21</v>
      </c>
      <c r="I6" s="74">
        <v>59.6</v>
      </c>
      <c r="J6" s="63"/>
      <c r="K6" s="24">
        <f t="shared" si="1"/>
        <v>0</v>
      </c>
    </row>
    <row r="7" spans="1:11" ht="25.5" x14ac:dyDescent="0.25">
      <c r="A7" s="71" t="s">
        <v>667</v>
      </c>
      <c r="B7" s="71" t="s">
        <v>367</v>
      </c>
      <c r="C7" s="71" t="s">
        <v>552</v>
      </c>
      <c r="D7" s="72" t="s">
        <v>553</v>
      </c>
      <c r="E7" s="73">
        <v>5</v>
      </c>
      <c r="F7" s="73">
        <v>5</v>
      </c>
      <c r="G7" s="73">
        <f t="shared" si="0"/>
        <v>10</v>
      </c>
      <c r="H7" s="73">
        <v>10</v>
      </c>
      <c r="I7" s="74">
        <v>89.6</v>
      </c>
      <c r="J7" s="63"/>
      <c r="K7" s="24">
        <f t="shared" si="1"/>
        <v>0</v>
      </c>
    </row>
    <row r="8" spans="1:11" ht="25.5" x14ac:dyDescent="0.25">
      <c r="A8" s="71" t="s">
        <v>668</v>
      </c>
      <c r="B8" s="71" t="s">
        <v>367</v>
      </c>
      <c r="C8" s="71" t="s">
        <v>554</v>
      </c>
      <c r="D8" s="72" t="s">
        <v>555</v>
      </c>
      <c r="E8" s="73">
        <v>5</v>
      </c>
      <c r="F8" s="73">
        <v>5</v>
      </c>
      <c r="G8" s="73">
        <f t="shared" si="0"/>
        <v>10</v>
      </c>
      <c r="H8" s="73">
        <v>10</v>
      </c>
      <c r="I8" s="74">
        <v>198.2</v>
      </c>
      <c r="J8" s="63"/>
      <c r="K8" s="24">
        <f t="shared" si="1"/>
        <v>0</v>
      </c>
    </row>
    <row r="9" spans="1:11" ht="25.5" x14ac:dyDescent="0.25">
      <c r="A9" s="71" t="s">
        <v>669</v>
      </c>
      <c r="B9" s="71" t="s">
        <v>367</v>
      </c>
      <c r="C9" s="71" t="s">
        <v>556</v>
      </c>
      <c r="D9" s="72" t="s">
        <v>557</v>
      </c>
      <c r="E9" s="73">
        <v>20</v>
      </c>
      <c r="F9" s="73">
        <v>21</v>
      </c>
      <c r="G9" s="73">
        <f t="shared" si="0"/>
        <v>41</v>
      </c>
      <c r="H9" s="73">
        <v>41</v>
      </c>
      <c r="I9" s="74">
        <v>46.23</v>
      </c>
      <c r="J9" s="63"/>
      <c r="K9" s="24">
        <f t="shared" si="1"/>
        <v>0</v>
      </c>
    </row>
    <row r="10" spans="1:11" ht="25.5" x14ac:dyDescent="0.25">
      <c r="A10" s="71" t="s">
        <v>670</v>
      </c>
      <c r="B10" s="71" t="s">
        <v>367</v>
      </c>
      <c r="C10" s="71" t="s">
        <v>558</v>
      </c>
      <c r="D10" s="72" t="s">
        <v>559</v>
      </c>
      <c r="E10" s="73">
        <v>20</v>
      </c>
      <c r="F10" s="73">
        <v>21</v>
      </c>
      <c r="G10" s="73">
        <f t="shared" si="0"/>
        <v>41</v>
      </c>
      <c r="H10" s="73">
        <v>41</v>
      </c>
      <c r="I10" s="74">
        <v>37.83</v>
      </c>
      <c r="J10" s="63"/>
      <c r="K10" s="24">
        <f t="shared" si="1"/>
        <v>0</v>
      </c>
    </row>
    <row r="11" spans="1:11" ht="25.5" x14ac:dyDescent="0.25">
      <c r="A11" s="71" t="s">
        <v>671</v>
      </c>
      <c r="B11" s="71" t="s">
        <v>367</v>
      </c>
      <c r="C11" s="71" t="s">
        <v>560</v>
      </c>
      <c r="D11" s="72" t="s">
        <v>561</v>
      </c>
      <c r="E11" s="73">
        <v>20</v>
      </c>
      <c r="F11" s="73">
        <v>21</v>
      </c>
      <c r="G11" s="73">
        <f t="shared" si="0"/>
        <v>41</v>
      </c>
      <c r="H11" s="73">
        <v>41</v>
      </c>
      <c r="I11" s="74">
        <v>71.5</v>
      </c>
      <c r="J11" s="63"/>
      <c r="K11" s="24">
        <f t="shared" si="1"/>
        <v>0</v>
      </c>
    </row>
    <row r="12" spans="1:11" ht="25.5" x14ac:dyDescent="0.25">
      <c r="A12" s="71" t="s">
        <v>672</v>
      </c>
      <c r="B12" s="71" t="s">
        <v>367</v>
      </c>
      <c r="C12" s="71" t="s">
        <v>359</v>
      </c>
      <c r="D12" s="72" t="s">
        <v>562</v>
      </c>
      <c r="E12" s="73">
        <v>20</v>
      </c>
      <c r="F12" s="73">
        <v>21</v>
      </c>
      <c r="G12" s="73">
        <f t="shared" si="0"/>
        <v>41</v>
      </c>
      <c r="H12" s="73">
        <v>41</v>
      </c>
      <c r="I12" s="74">
        <v>27.3</v>
      </c>
      <c r="J12" s="63"/>
      <c r="K12" s="24">
        <f t="shared" si="1"/>
        <v>0</v>
      </c>
    </row>
    <row r="13" spans="1:11" ht="25.5" x14ac:dyDescent="0.25">
      <c r="A13" s="71" t="s">
        <v>673</v>
      </c>
      <c r="B13" s="71" t="s">
        <v>367</v>
      </c>
      <c r="C13" s="71" t="s">
        <v>360</v>
      </c>
      <c r="D13" s="72" t="s">
        <v>563</v>
      </c>
      <c r="E13" s="73">
        <v>20</v>
      </c>
      <c r="F13" s="73">
        <v>21</v>
      </c>
      <c r="G13" s="73">
        <f t="shared" si="0"/>
        <v>41</v>
      </c>
      <c r="H13" s="73">
        <v>41</v>
      </c>
      <c r="I13" s="74">
        <v>17.45</v>
      </c>
      <c r="J13" s="63"/>
      <c r="K13" s="24">
        <f t="shared" si="1"/>
        <v>0</v>
      </c>
    </row>
    <row r="14" spans="1:11" ht="38.25" x14ac:dyDescent="0.25">
      <c r="A14" s="71" t="s">
        <v>674</v>
      </c>
      <c r="B14" s="71" t="s">
        <v>367</v>
      </c>
      <c r="C14" s="71" t="s">
        <v>358</v>
      </c>
      <c r="D14" s="72" t="s">
        <v>564</v>
      </c>
      <c r="E14" s="73">
        <v>75</v>
      </c>
      <c r="F14" s="73">
        <v>80</v>
      </c>
      <c r="G14" s="73">
        <f t="shared" si="0"/>
        <v>155</v>
      </c>
      <c r="H14" s="73">
        <v>155</v>
      </c>
      <c r="I14" s="74">
        <v>50.12</v>
      </c>
      <c r="J14" s="63"/>
      <c r="K14" s="24">
        <f t="shared" si="1"/>
        <v>0</v>
      </c>
    </row>
    <row r="15" spans="1:11" ht="38.25" x14ac:dyDescent="0.25">
      <c r="A15" s="71" t="s">
        <v>675</v>
      </c>
      <c r="B15" s="71" t="s">
        <v>367</v>
      </c>
      <c r="C15" s="71" t="s">
        <v>373</v>
      </c>
      <c r="D15" s="72" t="s">
        <v>565</v>
      </c>
      <c r="E15" s="73">
        <v>50</v>
      </c>
      <c r="F15" s="73">
        <v>53</v>
      </c>
      <c r="G15" s="73">
        <f t="shared" si="0"/>
        <v>103</v>
      </c>
      <c r="H15" s="73">
        <v>103</v>
      </c>
      <c r="I15" s="74">
        <v>37.119999999999997</v>
      </c>
      <c r="J15" s="63"/>
      <c r="K15" s="24">
        <f t="shared" si="1"/>
        <v>0</v>
      </c>
    </row>
    <row r="16" spans="1:11" ht="38.25" x14ac:dyDescent="0.25">
      <c r="A16" s="71" t="s">
        <v>676</v>
      </c>
      <c r="B16" s="71" t="s">
        <v>367</v>
      </c>
      <c r="C16" s="71" t="s">
        <v>361</v>
      </c>
      <c r="D16" s="72" t="s">
        <v>566</v>
      </c>
      <c r="E16" s="73">
        <v>20</v>
      </c>
      <c r="F16" s="73">
        <v>21</v>
      </c>
      <c r="G16" s="73">
        <f t="shared" si="0"/>
        <v>41</v>
      </c>
      <c r="H16" s="73">
        <v>41</v>
      </c>
      <c r="I16" s="74">
        <v>41.59</v>
      </c>
      <c r="J16" s="63"/>
      <c r="K16" s="24">
        <f t="shared" si="1"/>
        <v>0</v>
      </c>
    </row>
    <row r="17" spans="1:11" ht="25.5" x14ac:dyDescent="0.25">
      <c r="A17" s="71" t="s">
        <v>677</v>
      </c>
      <c r="B17" s="71" t="s">
        <v>367</v>
      </c>
      <c r="C17" s="71" t="s">
        <v>362</v>
      </c>
      <c r="D17" s="72" t="s">
        <v>567</v>
      </c>
      <c r="E17" s="73">
        <v>20</v>
      </c>
      <c r="F17" s="73">
        <v>21</v>
      </c>
      <c r="G17" s="73">
        <f t="shared" si="0"/>
        <v>41</v>
      </c>
      <c r="H17" s="73">
        <v>41</v>
      </c>
      <c r="I17" s="74">
        <v>34.130000000000003</v>
      </c>
      <c r="J17" s="63"/>
      <c r="K17" s="24">
        <f t="shared" si="1"/>
        <v>0</v>
      </c>
    </row>
    <row r="18" spans="1:11" ht="25.5" x14ac:dyDescent="0.25">
      <c r="A18" s="71" t="s">
        <v>678</v>
      </c>
      <c r="B18" s="71" t="s">
        <v>367</v>
      </c>
      <c r="C18" s="71" t="s">
        <v>568</v>
      </c>
      <c r="D18" s="72" t="s">
        <v>569</v>
      </c>
      <c r="E18" s="73">
        <v>20</v>
      </c>
      <c r="F18" s="73">
        <v>21</v>
      </c>
      <c r="G18" s="73">
        <f t="shared" si="0"/>
        <v>41</v>
      </c>
      <c r="H18" s="73">
        <v>41</v>
      </c>
      <c r="I18" s="74">
        <v>10.59</v>
      </c>
      <c r="J18" s="63"/>
      <c r="K18" s="24">
        <f t="shared" si="1"/>
        <v>0</v>
      </c>
    </row>
    <row r="19" spans="1:11" ht="25.5" x14ac:dyDescent="0.25">
      <c r="A19" s="71" t="s">
        <v>679</v>
      </c>
      <c r="B19" s="71" t="s">
        <v>367</v>
      </c>
      <c r="C19" s="71" t="s">
        <v>363</v>
      </c>
      <c r="D19" s="72" t="s">
        <v>570</v>
      </c>
      <c r="E19" s="73">
        <v>20</v>
      </c>
      <c r="F19" s="73">
        <v>21</v>
      </c>
      <c r="G19" s="73">
        <f t="shared" si="0"/>
        <v>41</v>
      </c>
      <c r="H19" s="73">
        <v>41</v>
      </c>
      <c r="I19" s="74">
        <v>10.59</v>
      </c>
      <c r="J19" s="63"/>
      <c r="K19" s="24">
        <f t="shared" si="1"/>
        <v>0</v>
      </c>
    </row>
    <row r="20" spans="1:11" x14ac:dyDescent="0.25">
      <c r="A20" s="71" t="s">
        <v>680</v>
      </c>
      <c r="B20" s="71" t="s">
        <v>367</v>
      </c>
      <c r="C20" s="71" t="s">
        <v>364</v>
      </c>
      <c r="D20" s="72" t="s">
        <v>571</v>
      </c>
      <c r="E20" s="73">
        <v>20</v>
      </c>
      <c r="F20" s="73">
        <v>21</v>
      </c>
      <c r="G20" s="73">
        <f t="shared" si="0"/>
        <v>41</v>
      </c>
      <c r="H20" s="73">
        <v>41</v>
      </c>
      <c r="I20" s="74">
        <v>44.4</v>
      </c>
      <c r="J20" s="63"/>
      <c r="K20" s="24">
        <f t="shared" si="1"/>
        <v>0</v>
      </c>
    </row>
    <row r="21" spans="1:11" ht="38.25" x14ac:dyDescent="0.25">
      <c r="A21" s="71" t="s">
        <v>681</v>
      </c>
      <c r="B21" s="71" t="s">
        <v>367</v>
      </c>
      <c r="C21" s="71" t="s">
        <v>365</v>
      </c>
      <c r="D21" s="72" t="s">
        <v>572</v>
      </c>
      <c r="E21" s="73">
        <v>20</v>
      </c>
      <c r="F21" s="73">
        <v>21</v>
      </c>
      <c r="G21" s="73">
        <f t="shared" si="0"/>
        <v>41</v>
      </c>
      <c r="H21" s="73">
        <v>41</v>
      </c>
      <c r="I21" s="74">
        <v>41.93</v>
      </c>
      <c r="J21" s="63"/>
      <c r="K21" s="24">
        <f t="shared" si="1"/>
        <v>0</v>
      </c>
    </row>
    <row r="22" spans="1:11" ht="25.5" x14ac:dyDescent="0.25">
      <c r="A22" s="71" t="s">
        <v>682</v>
      </c>
      <c r="B22" s="71" t="s">
        <v>367</v>
      </c>
      <c r="C22" s="71" t="s">
        <v>366</v>
      </c>
      <c r="D22" s="72" t="s">
        <v>573</v>
      </c>
      <c r="E22" s="73">
        <v>20</v>
      </c>
      <c r="F22" s="73">
        <v>21</v>
      </c>
      <c r="G22" s="73">
        <f t="shared" si="0"/>
        <v>41</v>
      </c>
      <c r="H22" s="73">
        <v>41</v>
      </c>
      <c r="I22" s="74">
        <v>50.7</v>
      </c>
      <c r="J22" s="63"/>
      <c r="K22" s="24">
        <f t="shared" si="1"/>
        <v>0</v>
      </c>
    </row>
    <row r="23" spans="1:11" ht="75" x14ac:dyDescent="0.25">
      <c r="A23" s="71" t="s">
        <v>683</v>
      </c>
      <c r="B23" s="71" t="s">
        <v>367</v>
      </c>
      <c r="C23" s="45" t="s">
        <v>816</v>
      </c>
      <c r="D23" s="75" t="s">
        <v>815</v>
      </c>
      <c r="E23" s="73">
        <v>10</v>
      </c>
      <c r="F23" s="73">
        <v>11</v>
      </c>
      <c r="G23" s="73">
        <f t="shared" si="0"/>
        <v>21</v>
      </c>
      <c r="H23" s="73">
        <v>21</v>
      </c>
      <c r="I23" s="76">
        <v>31</v>
      </c>
      <c r="J23" s="63"/>
      <c r="K23" s="24">
        <f t="shared" si="1"/>
        <v>0</v>
      </c>
    </row>
    <row r="24" spans="1:11" x14ac:dyDescent="0.25">
      <c r="A24" s="71" t="s">
        <v>684</v>
      </c>
      <c r="B24" s="71" t="s">
        <v>367</v>
      </c>
      <c r="C24" s="71" t="s">
        <v>574</v>
      </c>
      <c r="D24" s="72" t="s">
        <v>575</v>
      </c>
      <c r="E24" s="73">
        <v>5</v>
      </c>
      <c r="F24" s="73">
        <v>5</v>
      </c>
      <c r="G24" s="73">
        <f t="shared" si="0"/>
        <v>10</v>
      </c>
      <c r="H24" s="73">
        <v>10</v>
      </c>
      <c r="I24" s="74">
        <v>11</v>
      </c>
      <c r="J24" s="63"/>
      <c r="K24" s="24">
        <f t="shared" si="1"/>
        <v>0</v>
      </c>
    </row>
    <row r="25" spans="1:11" ht="38.25" x14ac:dyDescent="0.25">
      <c r="A25" s="71" t="s">
        <v>685</v>
      </c>
      <c r="B25" s="71" t="s">
        <v>367</v>
      </c>
      <c r="C25" s="71" t="s">
        <v>576</v>
      </c>
      <c r="D25" s="72" t="s">
        <v>577</v>
      </c>
      <c r="E25" s="73">
        <v>5</v>
      </c>
      <c r="F25" s="73">
        <v>5</v>
      </c>
      <c r="G25" s="73">
        <f t="shared" si="0"/>
        <v>10</v>
      </c>
      <c r="H25" s="73">
        <v>10</v>
      </c>
      <c r="I25" s="74">
        <v>85.94</v>
      </c>
      <c r="J25" s="63"/>
      <c r="K25" s="24">
        <f t="shared" si="1"/>
        <v>0</v>
      </c>
    </row>
    <row r="26" spans="1:11" ht="30" x14ac:dyDescent="0.25">
      <c r="A26" s="71" t="s">
        <v>686</v>
      </c>
      <c r="B26" s="71" t="s">
        <v>367</v>
      </c>
      <c r="C26" s="77" t="s">
        <v>811</v>
      </c>
      <c r="D26" s="75" t="s">
        <v>812</v>
      </c>
      <c r="E26" s="73">
        <v>20</v>
      </c>
      <c r="F26" s="73">
        <v>20</v>
      </c>
      <c r="G26" s="73">
        <f t="shared" si="0"/>
        <v>40</v>
      </c>
      <c r="H26" s="73">
        <v>40</v>
      </c>
      <c r="I26" s="76">
        <v>30</v>
      </c>
      <c r="J26" s="63"/>
      <c r="K26" s="24">
        <f t="shared" si="1"/>
        <v>0</v>
      </c>
    </row>
    <row r="27" spans="1:11" ht="30" x14ac:dyDescent="0.25">
      <c r="A27" s="71" t="s">
        <v>687</v>
      </c>
      <c r="B27" s="71" t="s">
        <v>367</v>
      </c>
      <c r="C27" s="77" t="s">
        <v>813</v>
      </c>
      <c r="D27" s="75" t="s">
        <v>814</v>
      </c>
      <c r="E27" s="73">
        <v>20</v>
      </c>
      <c r="F27" s="73">
        <v>20</v>
      </c>
      <c r="G27" s="73">
        <f t="shared" si="0"/>
        <v>40</v>
      </c>
      <c r="H27" s="73">
        <v>40</v>
      </c>
      <c r="I27" s="76">
        <v>34</v>
      </c>
      <c r="J27" s="63"/>
      <c r="K27" s="24">
        <f t="shared" si="1"/>
        <v>0</v>
      </c>
    </row>
    <row r="28" spans="1:11" ht="14.25" customHeight="1" x14ac:dyDescent="0.25">
      <c r="A28" s="71" t="s">
        <v>688</v>
      </c>
      <c r="B28" s="71" t="s">
        <v>367</v>
      </c>
      <c r="C28" s="71" t="s">
        <v>578</v>
      </c>
      <c r="D28" s="72" t="s">
        <v>579</v>
      </c>
      <c r="E28" s="73">
        <v>20</v>
      </c>
      <c r="F28" s="73">
        <v>20</v>
      </c>
      <c r="G28" s="73">
        <f t="shared" si="0"/>
        <v>40</v>
      </c>
      <c r="H28" s="73">
        <v>40</v>
      </c>
      <c r="I28" s="74">
        <v>14.91</v>
      </c>
      <c r="J28" s="63"/>
      <c r="K28" s="24">
        <f t="shared" si="1"/>
        <v>0</v>
      </c>
    </row>
    <row r="29" spans="1:11" x14ac:dyDescent="0.25">
      <c r="A29" s="71" t="s">
        <v>689</v>
      </c>
      <c r="B29" s="71" t="s">
        <v>367</v>
      </c>
      <c r="C29" s="71" t="s">
        <v>580</v>
      </c>
      <c r="D29" s="72" t="s">
        <v>581</v>
      </c>
      <c r="E29" s="73">
        <v>20</v>
      </c>
      <c r="F29" s="73">
        <v>20</v>
      </c>
      <c r="G29" s="73">
        <f t="shared" si="0"/>
        <v>40</v>
      </c>
      <c r="H29" s="73">
        <v>40</v>
      </c>
      <c r="I29" s="74">
        <v>18.89</v>
      </c>
      <c r="J29" s="63"/>
      <c r="K29" s="24">
        <f t="shared" si="1"/>
        <v>0</v>
      </c>
    </row>
    <row r="30" spans="1:11" ht="45" x14ac:dyDescent="0.25">
      <c r="A30" s="45" t="s">
        <v>690</v>
      </c>
      <c r="B30" s="45" t="s">
        <v>344</v>
      </c>
      <c r="C30" s="45" t="s">
        <v>345</v>
      </c>
      <c r="D30" s="75" t="s">
        <v>810</v>
      </c>
      <c r="E30" s="73">
        <v>41</v>
      </c>
      <c r="F30" s="73">
        <v>43</v>
      </c>
      <c r="G30" s="73">
        <f t="shared" si="0"/>
        <v>84</v>
      </c>
      <c r="H30" s="73">
        <v>84</v>
      </c>
      <c r="I30" s="74">
        <v>47.23</v>
      </c>
      <c r="J30" s="63"/>
      <c r="K30" s="24">
        <f t="shared" si="1"/>
        <v>0</v>
      </c>
    </row>
    <row r="31" spans="1:11" ht="38.25" x14ac:dyDescent="0.25">
      <c r="A31" s="71" t="s">
        <v>691</v>
      </c>
      <c r="B31" s="71" t="s">
        <v>344</v>
      </c>
      <c r="C31" s="71" t="s">
        <v>346</v>
      </c>
      <c r="D31" s="72" t="s">
        <v>519</v>
      </c>
      <c r="E31" s="73">
        <v>41</v>
      </c>
      <c r="F31" s="73">
        <v>43</v>
      </c>
      <c r="G31" s="73">
        <f t="shared" si="0"/>
        <v>84</v>
      </c>
      <c r="H31" s="73">
        <v>84</v>
      </c>
      <c r="I31" s="74">
        <v>42.4</v>
      </c>
      <c r="J31" s="63"/>
      <c r="K31" s="24">
        <f t="shared" si="1"/>
        <v>0</v>
      </c>
    </row>
    <row r="32" spans="1:11" ht="25.5" x14ac:dyDescent="0.25">
      <c r="A32" s="71" t="s">
        <v>692</v>
      </c>
      <c r="B32" s="71" t="s">
        <v>344</v>
      </c>
      <c r="C32" s="71" t="s">
        <v>520</v>
      </c>
      <c r="D32" s="72" t="s">
        <v>521</v>
      </c>
      <c r="E32" s="73">
        <v>14</v>
      </c>
      <c r="F32" s="73">
        <v>15</v>
      </c>
      <c r="G32" s="73">
        <f t="shared" si="0"/>
        <v>29</v>
      </c>
      <c r="H32" s="73">
        <v>29</v>
      </c>
      <c r="I32" s="74">
        <v>64</v>
      </c>
      <c r="J32" s="63"/>
      <c r="K32" s="24">
        <f t="shared" si="1"/>
        <v>0</v>
      </c>
    </row>
    <row r="33" spans="1:11" ht="38.25" x14ac:dyDescent="0.25">
      <c r="A33" s="71" t="s">
        <v>693</v>
      </c>
      <c r="B33" s="71" t="s">
        <v>344</v>
      </c>
      <c r="C33" s="71" t="s">
        <v>522</v>
      </c>
      <c r="D33" s="72" t="s">
        <v>523</v>
      </c>
      <c r="E33" s="73">
        <v>14</v>
      </c>
      <c r="F33" s="73">
        <v>15</v>
      </c>
      <c r="G33" s="73">
        <f t="shared" si="0"/>
        <v>29</v>
      </c>
      <c r="H33" s="73">
        <v>29</v>
      </c>
      <c r="I33" s="74">
        <v>64</v>
      </c>
      <c r="J33" s="63"/>
      <c r="K33" s="24">
        <f t="shared" si="1"/>
        <v>0</v>
      </c>
    </row>
    <row r="34" spans="1:11" ht="25.5" x14ac:dyDescent="0.25">
      <c r="A34" s="71" t="s">
        <v>694</v>
      </c>
      <c r="B34" s="71" t="s">
        <v>344</v>
      </c>
      <c r="C34" s="71" t="s">
        <v>524</v>
      </c>
      <c r="D34" s="72" t="s">
        <v>525</v>
      </c>
      <c r="E34" s="73">
        <v>14</v>
      </c>
      <c r="F34" s="73">
        <v>15</v>
      </c>
      <c r="G34" s="73">
        <f t="shared" si="0"/>
        <v>29</v>
      </c>
      <c r="H34" s="73">
        <v>29</v>
      </c>
      <c r="I34" s="74">
        <v>64</v>
      </c>
      <c r="J34" s="63"/>
      <c r="K34" s="24">
        <f t="shared" si="1"/>
        <v>0</v>
      </c>
    </row>
    <row r="35" spans="1:11" ht="38.25" x14ac:dyDescent="0.25">
      <c r="A35" s="71" t="s">
        <v>695</v>
      </c>
      <c r="B35" s="71" t="s">
        <v>344</v>
      </c>
      <c r="C35" s="71" t="s">
        <v>347</v>
      </c>
      <c r="D35" s="72" t="s">
        <v>526</v>
      </c>
      <c r="E35" s="73">
        <v>41</v>
      </c>
      <c r="F35" s="73">
        <v>43</v>
      </c>
      <c r="G35" s="73">
        <f t="shared" si="0"/>
        <v>84</v>
      </c>
      <c r="H35" s="73">
        <v>84</v>
      </c>
      <c r="I35" s="74">
        <v>38.9</v>
      </c>
      <c r="J35" s="63"/>
      <c r="K35" s="24">
        <f t="shared" si="1"/>
        <v>0</v>
      </c>
    </row>
    <row r="36" spans="1:11" ht="38.25" x14ac:dyDescent="0.25">
      <c r="A36" s="71" t="s">
        <v>696</v>
      </c>
      <c r="B36" s="71" t="s">
        <v>344</v>
      </c>
      <c r="C36" s="71" t="s">
        <v>348</v>
      </c>
      <c r="D36" s="72" t="s">
        <v>527</v>
      </c>
      <c r="E36" s="73">
        <v>41</v>
      </c>
      <c r="F36" s="73">
        <v>43</v>
      </c>
      <c r="G36" s="73">
        <f t="shared" si="0"/>
        <v>84</v>
      </c>
      <c r="H36" s="73">
        <v>84</v>
      </c>
      <c r="I36" s="74">
        <v>81.22</v>
      </c>
      <c r="J36" s="63"/>
      <c r="K36" s="24">
        <f t="shared" si="1"/>
        <v>0</v>
      </c>
    </row>
    <row r="37" spans="1:11" ht="38.25" x14ac:dyDescent="0.25">
      <c r="A37" s="71" t="s">
        <v>697</v>
      </c>
      <c r="B37" s="71" t="s">
        <v>344</v>
      </c>
      <c r="C37" s="71" t="s">
        <v>349</v>
      </c>
      <c r="D37" s="72" t="s">
        <v>528</v>
      </c>
      <c r="E37" s="73">
        <v>41</v>
      </c>
      <c r="F37" s="73">
        <v>43</v>
      </c>
      <c r="G37" s="73">
        <f t="shared" si="0"/>
        <v>84</v>
      </c>
      <c r="H37" s="73">
        <v>84</v>
      </c>
      <c r="I37" s="74">
        <v>19.79</v>
      </c>
      <c r="J37" s="63"/>
      <c r="K37" s="24">
        <f t="shared" si="1"/>
        <v>0</v>
      </c>
    </row>
    <row r="38" spans="1:11" ht="38.25" x14ac:dyDescent="0.25">
      <c r="A38" s="71" t="s">
        <v>698</v>
      </c>
      <c r="B38" s="71" t="s">
        <v>344</v>
      </c>
      <c r="C38" s="71" t="s">
        <v>350</v>
      </c>
      <c r="D38" s="72" t="s">
        <v>529</v>
      </c>
      <c r="E38" s="73">
        <v>41</v>
      </c>
      <c r="F38" s="73">
        <v>43</v>
      </c>
      <c r="G38" s="73">
        <f t="shared" si="0"/>
        <v>84</v>
      </c>
      <c r="H38" s="73">
        <v>84</v>
      </c>
      <c r="I38" s="74">
        <v>19.79</v>
      </c>
      <c r="J38" s="63"/>
      <c r="K38" s="24">
        <f t="shared" si="1"/>
        <v>0</v>
      </c>
    </row>
    <row r="39" spans="1:11" ht="38.25" x14ac:dyDescent="0.25">
      <c r="A39" s="71" t="s">
        <v>699</v>
      </c>
      <c r="B39" s="71" t="s">
        <v>344</v>
      </c>
      <c r="C39" s="71" t="s">
        <v>351</v>
      </c>
      <c r="D39" s="72" t="s">
        <v>530</v>
      </c>
      <c r="E39" s="73">
        <v>70</v>
      </c>
      <c r="F39" s="73">
        <v>74</v>
      </c>
      <c r="G39" s="73">
        <f t="shared" si="0"/>
        <v>144</v>
      </c>
      <c r="H39" s="73">
        <v>144</v>
      </c>
      <c r="I39" s="74">
        <v>19.79</v>
      </c>
      <c r="J39" s="63"/>
      <c r="K39" s="24">
        <f t="shared" si="1"/>
        <v>0</v>
      </c>
    </row>
    <row r="40" spans="1:11" ht="38.25" x14ac:dyDescent="0.25">
      <c r="A40" s="71" t="s">
        <v>700</v>
      </c>
      <c r="B40" s="71" t="s">
        <v>344</v>
      </c>
      <c r="C40" s="71" t="s">
        <v>352</v>
      </c>
      <c r="D40" s="72" t="s">
        <v>531</v>
      </c>
      <c r="E40" s="73">
        <v>41</v>
      </c>
      <c r="F40" s="73">
        <v>43</v>
      </c>
      <c r="G40" s="73">
        <f t="shared" si="0"/>
        <v>84</v>
      </c>
      <c r="H40" s="73">
        <v>84</v>
      </c>
      <c r="I40" s="74">
        <v>19.79</v>
      </c>
      <c r="J40" s="63"/>
      <c r="K40" s="24">
        <f t="shared" si="1"/>
        <v>0</v>
      </c>
    </row>
    <row r="41" spans="1:11" ht="51" x14ac:dyDescent="0.25">
      <c r="A41" s="71" t="s">
        <v>701</v>
      </c>
      <c r="B41" s="71" t="s">
        <v>344</v>
      </c>
      <c r="C41" s="71" t="s">
        <v>353</v>
      </c>
      <c r="D41" s="72" t="s">
        <v>532</v>
      </c>
      <c r="E41" s="73">
        <v>41</v>
      </c>
      <c r="F41" s="73">
        <v>43</v>
      </c>
      <c r="G41" s="73">
        <f t="shared" si="0"/>
        <v>84</v>
      </c>
      <c r="H41" s="73">
        <v>84</v>
      </c>
      <c r="I41" s="74">
        <v>41.54</v>
      </c>
      <c r="J41" s="63"/>
      <c r="K41" s="24">
        <f t="shared" si="1"/>
        <v>0</v>
      </c>
    </row>
    <row r="42" spans="1:11" ht="38.25" x14ac:dyDescent="0.25">
      <c r="A42" s="71" t="s">
        <v>702</v>
      </c>
      <c r="B42" s="71" t="s">
        <v>344</v>
      </c>
      <c r="C42" s="71" t="s">
        <v>533</v>
      </c>
      <c r="D42" s="72" t="s">
        <v>534</v>
      </c>
      <c r="E42" s="73">
        <v>41</v>
      </c>
      <c r="F42" s="73">
        <v>43</v>
      </c>
      <c r="G42" s="73">
        <f t="shared" si="0"/>
        <v>84</v>
      </c>
      <c r="H42" s="73">
        <v>84</v>
      </c>
      <c r="I42" s="74">
        <v>22.39</v>
      </c>
      <c r="J42" s="63"/>
      <c r="K42" s="24">
        <f t="shared" si="1"/>
        <v>0</v>
      </c>
    </row>
    <row r="43" spans="1:11" ht="38.25" x14ac:dyDescent="0.25">
      <c r="A43" s="71" t="s">
        <v>703</v>
      </c>
      <c r="B43" s="71" t="s">
        <v>344</v>
      </c>
      <c r="C43" s="71" t="s">
        <v>535</v>
      </c>
      <c r="D43" s="72" t="s">
        <v>536</v>
      </c>
      <c r="E43" s="73">
        <v>41</v>
      </c>
      <c r="F43" s="73">
        <v>43</v>
      </c>
      <c r="G43" s="73">
        <f t="shared" si="0"/>
        <v>84</v>
      </c>
      <c r="H43" s="73">
        <v>84</v>
      </c>
      <c r="I43" s="74">
        <v>19.79</v>
      </c>
      <c r="J43" s="63"/>
      <c r="K43" s="24">
        <f t="shared" si="1"/>
        <v>0</v>
      </c>
    </row>
    <row r="44" spans="1:11" ht="38.25" x14ac:dyDescent="0.25">
      <c r="A44" s="71" t="s">
        <v>704</v>
      </c>
      <c r="B44" s="71" t="s">
        <v>344</v>
      </c>
      <c r="C44" s="71" t="s">
        <v>354</v>
      </c>
      <c r="D44" s="72" t="s">
        <v>537</v>
      </c>
      <c r="E44" s="73">
        <v>41</v>
      </c>
      <c r="F44" s="73">
        <v>43</v>
      </c>
      <c r="G44" s="73">
        <f t="shared" si="0"/>
        <v>84</v>
      </c>
      <c r="H44" s="73">
        <v>84</v>
      </c>
      <c r="I44" s="74">
        <v>58.9</v>
      </c>
      <c r="J44" s="63"/>
      <c r="K44" s="24">
        <f t="shared" si="1"/>
        <v>0</v>
      </c>
    </row>
    <row r="45" spans="1:11" ht="25.5" x14ac:dyDescent="0.25">
      <c r="A45" s="71" t="s">
        <v>705</v>
      </c>
      <c r="B45" s="71" t="s">
        <v>344</v>
      </c>
      <c r="C45" s="71" t="s">
        <v>355</v>
      </c>
      <c r="D45" s="72" t="s">
        <v>538</v>
      </c>
      <c r="E45" s="73">
        <v>41</v>
      </c>
      <c r="F45" s="73">
        <v>43</v>
      </c>
      <c r="G45" s="73">
        <f t="shared" si="0"/>
        <v>84</v>
      </c>
      <c r="H45" s="73">
        <v>84</v>
      </c>
      <c r="I45" s="74">
        <v>63.9</v>
      </c>
      <c r="J45" s="63"/>
      <c r="K45" s="24">
        <f t="shared" si="1"/>
        <v>0</v>
      </c>
    </row>
    <row r="46" spans="1:11" ht="25.5" x14ac:dyDescent="0.25">
      <c r="A46" s="71" t="s">
        <v>706</v>
      </c>
      <c r="B46" s="71" t="s">
        <v>344</v>
      </c>
      <c r="C46" s="71" t="s">
        <v>356</v>
      </c>
      <c r="D46" s="72" t="s">
        <v>539</v>
      </c>
      <c r="E46" s="73">
        <v>41</v>
      </c>
      <c r="F46" s="73">
        <v>43</v>
      </c>
      <c r="G46" s="73">
        <f t="shared" si="0"/>
        <v>84</v>
      </c>
      <c r="H46" s="73">
        <v>84</v>
      </c>
      <c r="I46" s="74">
        <v>63.9</v>
      </c>
      <c r="J46" s="63"/>
      <c r="K46" s="24">
        <f t="shared" si="1"/>
        <v>0</v>
      </c>
    </row>
    <row r="47" spans="1:11" ht="25.5" x14ac:dyDescent="0.25">
      <c r="A47" s="71" t="s">
        <v>707</v>
      </c>
      <c r="B47" s="71" t="s">
        <v>344</v>
      </c>
      <c r="C47" s="71" t="s">
        <v>357</v>
      </c>
      <c r="D47" s="72" t="s">
        <v>540</v>
      </c>
      <c r="E47" s="73">
        <v>41</v>
      </c>
      <c r="F47" s="73">
        <v>43</v>
      </c>
      <c r="G47" s="73">
        <f t="shared" si="0"/>
        <v>84</v>
      </c>
      <c r="H47" s="73">
        <v>84</v>
      </c>
      <c r="I47" s="74">
        <v>28.75</v>
      </c>
      <c r="J47" s="63"/>
      <c r="K47" s="24">
        <f t="shared" si="1"/>
        <v>0</v>
      </c>
    </row>
    <row r="48" spans="1:11" ht="38.25" x14ac:dyDescent="0.25">
      <c r="A48" s="71" t="s">
        <v>708</v>
      </c>
      <c r="B48" s="71" t="s">
        <v>344</v>
      </c>
      <c r="C48" s="71" t="s">
        <v>371</v>
      </c>
      <c r="D48" s="72" t="s">
        <v>541</v>
      </c>
      <c r="E48" s="73">
        <v>41</v>
      </c>
      <c r="F48" s="73">
        <v>43</v>
      </c>
      <c r="G48" s="73">
        <f t="shared" si="0"/>
        <v>84</v>
      </c>
      <c r="H48" s="73">
        <v>84</v>
      </c>
      <c r="I48" s="74">
        <v>20.8</v>
      </c>
      <c r="J48" s="63"/>
      <c r="K48" s="24">
        <f t="shared" si="1"/>
        <v>0</v>
      </c>
    </row>
    <row r="49" spans="1:11" ht="30" x14ac:dyDescent="0.25">
      <c r="A49" s="45" t="s">
        <v>709</v>
      </c>
      <c r="B49" s="45" t="s">
        <v>344</v>
      </c>
      <c r="C49" s="77" t="s">
        <v>542</v>
      </c>
      <c r="D49" s="75" t="s">
        <v>806</v>
      </c>
      <c r="E49" s="73">
        <v>10</v>
      </c>
      <c r="F49" s="73">
        <v>11</v>
      </c>
      <c r="G49" s="73">
        <f t="shared" si="0"/>
        <v>21</v>
      </c>
      <c r="H49" s="73">
        <v>21</v>
      </c>
      <c r="I49" s="74">
        <v>63.83</v>
      </c>
      <c r="J49" s="63"/>
      <c r="K49" s="24">
        <f t="shared" si="1"/>
        <v>0</v>
      </c>
    </row>
    <row r="50" spans="1:11" ht="30" x14ac:dyDescent="0.25">
      <c r="A50" s="45" t="s">
        <v>710</v>
      </c>
      <c r="B50" s="45" t="s">
        <v>344</v>
      </c>
      <c r="C50" s="77" t="s">
        <v>817</v>
      </c>
      <c r="D50" s="75" t="s">
        <v>807</v>
      </c>
      <c r="E50" s="73">
        <v>10</v>
      </c>
      <c r="F50" s="73">
        <v>11</v>
      </c>
      <c r="G50" s="73">
        <f t="shared" si="0"/>
        <v>21</v>
      </c>
      <c r="H50" s="73">
        <v>21</v>
      </c>
      <c r="I50" s="74">
        <v>63.83</v>
      </c>
      <c r="J50" s="63"/>
      <c r="K50" s="24">
        <f t="shared" si="1"/>
        <v>0</v>
      </c>
    </row>
    <row r="51" spans="1:11" ht="30" x14ac:dyDescent="0.25">
      <c r="A51" s="45" t="s">
        <v>711</v>
      </c>
      <c r="B51" s="45" t="s">
        <v>344</v>
      </c>
      <c r="C51" s="77" t="s">
        <v>818</v>
      </c>
      <c r="D51" s="75" t="s">
        <v>808</v>
      </c>
      <c r="E51" s="73">
        <v>10</v>
      </c>
      <c r="F51" s="73">
        <v>11</v>
      </c>
      <c r="G51" s="73">
        <f t="shared" si="0"/>
        <v>21</v>
      </c>
      <c r="H51" s="73">
        <v>21</v>
      </c>
      <c r="I51" s="74">
        <v>63.83</v>
      </c>
      <c r="J51" s="63"/>
      <c r="K51" s="24">
        <f t="shared" si="1"/>
        <v>0</v>
      </c>
    </row>
    <row r="52" spans="1:11" ht="30" x14ac:dyDescent="0.25">
      <c r="A52" s="45" t="s">
        <v>712</v>
      </c>
      <c r="B52" s="45" t="s">
        <v>344</v>
      </c>
      <c r="C52" s="77" t="s">
        <v>819</v>
      </c>
      <c r="D52" s="75" t="s">
        <v>809</v>
      </c>
      <c r="E52" s="73">
        <v>10</v>
      </c>
      <c r="F52" s="73">
        <v>11</v>
      </c>
      <c r="G52" s="73">
        <f t="shared" si="0"/>
        <v>21</v>
      </c>
      <c r="H52" s="73">
        <v>21</v>
      </c>
      <c r="I52" s="74">
        <v>63.83</v>
      </c>
      <c r="J52" s="63"/>
      <c r="K52" s="24">
        <f t="shared" si="1"/>
        <v>0</v>
      </c>
    </row>
    <row r="53" spans="1:11" ht="51" x14ac:dyDescent="0.25">
      <c r="A53" s="71" t="s">
        <v>713</v>
      </c>
      <c r="B53" s="71" t="s">
        <v>344</v>
      </c>
      <c r="C53" s="71" t="s">
        <v>543</v>
      </c>
      <c r="D53" s="72" t="s">
        <v>544</v>
      </c>
      <c r="E53" s="73">
        <v>20</v>
      </c>
      <c r="F53" s="73">
        <v>21</v>
      </c>
      <c r="G53" s="73">
        <f t="shared" si="0"/>
        <v>41</v>
      </c>
      <c r="H53" s="73">
        <v>41</v>
      </c>
      <c r="I53" s="74">
        <v>136.5</v>
      </c>
      <c r="J53" s="63"/>
      <c r="K53" s="24">
        <f t="shared" si="1"/>
        <v>0</v>
      </c>
    </row>
    <row r="54" spans="1:11" ht="51" x14ac:dyDescent="0.25">
      <c r="A54" s="71" t="s">
        <v>714</v>
      </c>
      <c r="B54" s="71" t="s">
        <v>344</v>
      </c>
      <c r="C54" s="71" t="s">
        <v>545</v>
      </c>
      <c r="D54" s="72" t="s">
        <v>546</v>
      </c>
      <c r="E54" s="73">
        <v>20</v>
      </c>
      <c r="F54" s="73">
        <v>21</v>
      </c>
      <c r="G54" s="73">
        <f t="shared" si="0"/>
        <v>41</v>
      </c>
      <c r="H54" s="73">
        <v>41</v>
      </c>
      <c r="I54" s="74">
        <v>136.5</v>
      </c>
      <c r="J54" s="63"/>
      <c r="K54" s="24">
        <f t="shared" si="1"/>
        <v>0</v>
      </c>
    </row>
    <row r="55" spans="1:11" ht="38.25" x14ac:dyDescent="0.25">
      <c r="A55" s="71" t="s">
        <v>715</v>
      </c>
      <c r="B55" s="71" t="s">
        <v>311</v>
      </c>
      <c r="C55" s="71" t="s">
        <v>304</v>
      </c>
      <c r="D55" s="72" t="s">
        <v>430</v>
      </c>
      <c r="E55" s="73">
        <v>213</v>
      </c>
      <c r="F55" s="73">
        <v>226</v>
      </c>
      <c r="G55" s="73">
        <f t="shared" si="0"/>
        <v>439</v>
      </c>
      <c r="H55" s="73">
        <v>439</v>
      </c>
      <c r="I55" s="74">
        <v>29.25</v>
      </c>
      <c r="J55" s="63"/>
      <c r="K55" s="24">
        <f t="shared" si="1"/>
        <v>0</v>
      </c>
    </row>
    <row r="56" spans="1:11" ht="38.25" x14ac:dyDescent="0.25">
      <c r="A56" s="71" t="s">
        <v>716</v>
      </c>
      <c r="B56" s="71" t="s">
        <v>311</v>
      </c>
      <c r="C56" s="71" t="s">
        <v>305</v>
      </c>
      <c r="D56" s="72" t="s">
        <v>431</v>
      </c>
      <c r="E56" s="73">
        <v>213</v>
      </c>
      <c r="F56" s="73">
        <v>226</v>
      </c>
      <c r="G56" s="73">
        <f>F56+E56</f>
        <v>439</v>
      </c>
      <c r="H56" s="73">
        <v>439</v>
      </c>
      <c r="I56" s="74">
        <v>15.33</v>
      </c>
      <c r="J56" s="63"/>
      <c r="K56" s="24">
        <f t="shared" si="1"/>
        <v>0</v>
      </c>
    </row>
    <row r="57" spans="1:11" ht="38.25" x14ac:dyDescent="0.25">
      <c r="A57" s="71" t="s">
        <v>717</v>
      </c>
      <c r="B57" s="71" t="s">
        <v>311</v>
      </c>
      <c r="C57" s="71" t="s">
        <v>306</v>
      </c>
      <c r="D57" s="72" t="s">
        <v>432</v>
      </c>
      <c r="E57" s="73">
        <v>213</v>
      </c>
      <c r="F57" s="73">
        <v>226</v>
      </c>
      <c r="G57" s="73">
        <f t="shared" si="0"/>
        <v>439</v>
      </c>
      <c r="H57" s="73">
        <v>439</v>
      </c>
      <c r="I57" s="74">
        <v>15.33</v>
      </c>
      <c r="J57" s="63"/>
      <c r="K57" s="24">
        <f t="shared" si="1"/>
        <v>0</v>
      </c>
    </row>
    <row r="58" spans="1:11" ht="25.5" x14ac:dyDescent="0.25">
      <c r="A58" s="71" t="s">
        <v>718</v>
      </c>
      <c r="B58" s="71" t="s">
        <v>311</v>
      </c>
      <c r="C58" s="71" t="s">
        <v>307</v>
      </c>
      <c r="D58" s="72" t="s">
        <v>433</v>
      </c>
      <c r="E58" s="73">
        <v>213</v>
      </c>
      <c r="F58" s="73">
        <v>226</v>
      </c>
      <c r="G58" s="73">
        <f t="shared" si="0"/>
        <v>439</v>
      </c>
      <c r="H58" s="73">
        <v>439</v>
      </c>
      <c r="I58" s="74">
        <v>20.55</v>
      </c>
      <c r="J58" s="63"/>
      <c r="K58" s="24">
        <f t="shared" si="1"/>
        <v>0</v>
      </c>
    </row>
    <row r="59" spans="1:11" ht="25.5" x14ac:dyDescent="0.25">
      <c r="A59" s="71" t="s">
        <v>719</v>
      </c>
      <c r="B59" s="71" t="s">
        <v>311</v>
      </c>
      <c r="C59" s="71" t="s">
        <v>434</v>
      </c>
      <c r="D59" s="72" t="s">
        <v>435</v>
      </c>
      <c r="E59" s="73">
        <v>71</v>
      </c>
      <c r="F59" s="73">
        <v>75</v>
      </c>
      <c r="G59" s="73">
        <f t="shared" si="0"/>
        <v>146</v>
      </c>
      <c r="H59" s="73">
        <v>146</v>
      </c>
      <c r="I59" s="74">
        <v>13.54</v>
      </c>
      <c r="J59" s="63"/>
      <c r="K59" s="24">
        <f t="shared" si="1"/>
        <v>0</v>
      </c>
    </row>
    <row r="60" spans="1:11" ht="25.5" x14ac:dyDescent="0.25">
      <c r="A60" s="71" t="s">
        <v>720</v>
      </c>
      <c r="B60" s="71" t="s">
        <v>311</v>
      </c>
      <c r="C60" s="71" t="s">
        <v>308</v>
      </c>
      <c r="D60" s="72" t="s">
        <v>436</v>
      </c>
      <c r="E60" s="73">
        <v>71</v>
      </c>
      <c r="F60" s="73">
        <v>75</v>
      </c>
      <c r="G60" s="73">
        <f t="shared" si="0"/>
        <v>146</v>
      </c>
      <c r="H60" s="73">
        <v>146</v>
      </c>
      <c r="I60" s="74">
        <v>13.54</v>
      </c>
      <c r="J60" s="63"/>
      <c r="K60" s="24">
        <f t="shared" si="1"/>
        <v>0</v>
      </c>
    </row>
    <row r="61" spans="1:11" ht="25.5" x14ac:dyDescent="0.25">
      <c r="A61" s="71" t="s">
        <v>721</v>
      </c>
      <c r="B61" s="71" t="s">
        <v>311</v>
      </c>
      <c r="C61" s="71" t="s">
        <v>437</v>
      </c>
      <c r="D61" s="72" t="s">
        <v>438</v>
      </c>
      <c r="E61" s="73">
        <v>71</v>
      </c>
      <c r="F61" s="73">
        <v>75</v>
      </c>
      <c r="G61" s="73">
        <f t="shared" si="0"/>
        <v>146</v>
      </c>
      <c r="H61" s="73">
        <v>146</v>
      </c>
      <c r="I61" s="74">
        <v>13.54</v>
      </c>
      <c r="J61" s="63"/>
      <c r="K61" s="24">
        <f t="shared" si="1"/>
        <v>0</v>
      </c>
    </row>
    <row r="62" spans="1:11" ht="38.25" x14ac:dyDescent="0.25">
      <c r="A62" s="71" t="s">
        <v>722</v>
      </c>
      <c r="B62" s="71" t="s">
        <v>311</v>
      </c>
      <c r="C62" s="71" t="s">
        <v>309</v>
      </c>
      <c r="D62" s="72" t="s">
        <v>439</v>
      </c>
      <c r="E62" s="73">
        <v>53</v>
      </c>
      <c r="F62" s="73">
        <v>56</v>
      </c>
      <c r="G62" s="73">
        <f t="shared" si="0"/>
        <v>109</v>
      </c>
      <c r="H62" s="73">
        <v>109</v>
      </c>
      <c r="I62" s="74">
        <v>16.899999999999999</v>
      </c>
      <c r="J62" s="63"/>
      <c r="K62" s="24">
        <f t="shared" si="1"/>
        <v>0</v>
      </c>
    </row>
    <row r="63" spans="1:11" ht="38.25" x14ac:dyDescent="0.25">
      <c r="A63" s="71" t="s">
        <v>723</v>
      </c>
      <c r="B63" s="71" t="s">
        <v>311</v>
      </c>
      <c r="C63" s="71" t="s">
        <v>440</v>
      </c>
      <c r="D63" s="72" t="s">
        <v>441</v>
      </c>
      <c r="E63" s="73">
        <v>53</v>
      </c>
      <c r="F63" s="73">
        <v>56</v>
      </c>
      <c r="G63" s="73">
        <f t="shared" si="0"/>
        <v>109</v>
      </c>
      <c r="H63" s="73">
        <v>109</v>
      </c>
      <c r="I63" s="74">
        <v>16.899999999999999</v>
      </c>
      <c r="J63" s="63"/>
      <c r="K63" s="24">
        <f t="shared" si="1"/>
        <v>0</v>
      </c>
    </row>
    <row r="64" spans="1:11" ht="38.25" x14ac:dyDescent="0.25">
      <c r="A64" s="71" t="s">
        <v>724</v>
      </c>
      <c r="B64" s="71" t="s">
        <v>311</v>
      </c>
      <c r="C64" s="71" t="s">
        <v>442</v>
      </c>
      <c r="D64" s="72" t="s">
        <v>443</v>
      </c>
      <c r="E64" s="73">
        <v>53</v>
      </c>
      <c r="F64" s="73">
        <v>56</v>
      </c>
      <c r="G64" s="73">
        <f t="shared" si="0"/>
        <v>109</v>
      </c>
      <c r="H64" s="73">
        <v>109</v>
      </c>
      <c r="I64" s="74">
        <v>16.899999999999999</v>
      </c>
      <c r="J64" s="63"/>
      <c r="K64" s="24">
        <f t="shared" si="1"/>
        <v>0</v>
      </c>
    </row>
    <row r="65" spans="1:11" ht="38.25" x14ac:dyDescent="0.25">
      <c r="A65" s="71" t="s">
        <v>725</v>
      </c>
      <c r="B65" s="71" t="s">
        <v>311</v>
      </c>
      <c r="C65" s="71" t="s">
        <v>444</v>
      </c>
      <c r="D65" s="72" t="s">
        <v>445</v>
      </c>
      <c r="E65" s="73">
        <v>53</v>
      </c>
      <c r="F65" s="73">
        <v>56</v>
      </c>
      <c r="G65" s="73">
        <f t="shared" si="0"/>
        <v>109</v>
      </c>
      <c r="H65" s="73">
        <v>109</v>
      </c>
      <c r="I65" s="74">
        <v>16.899999999999999</v>
      </c>
      <c r="J65" s="63"/>
      <c r="K65" s="24">
        <f t="shared" si="1"/>
        <v>0</v>
      </c>
    </row>
    <row r="66" spans="1:11" ht="38.25" x14ac:dyDescent="0.25">
      <c r="A66" s="71" t="s">
        <v>726</v>
      </c>
      <c r="B66" s="71" t="s">
        <v>311</v>
      </c>
      <c r="C66" s="71" t="s">
        <v>310</v>
      </c>
      <c r="D66" s="72" t="s">
        <v>446</v>
      </c>
      <c r="E66" s="73">
        <v>213</v>
      </c>
      <c r="F66" s="73">
        <v>226</v>
      </c>
      <c r="G66" s="73">
        <f t="shared" si="0"/>
        <v>439</v>
      </c>
      <c r="H66" s="73">
        <v>439</v>
      </c>
      <c r="I66" s="74">
        <v>18.2</v>
      </c>
      <c r="J66" s="63"/>
      <c r="K66" s="24">
        <f t="shared" si="1"/>
        <v>0</v>
      </c>
    </row>
    <row r="67" spans="1:11" ht="38.25" x14ac:dyDescent="0.25">
      <c r="A67" s="71" t="s">
        <v>727</v>
      </c>
      <c r="B67" s="71" t="s">
        <v>312</v>
      </c>
      <c r="C67" s="71" t="s">
        <v>447</v>
      </c>
      <c r="D67" s="72" t="s">
        <v>448</v>
      </c>
      <c r="E67" s="73">
        <v>53</v>
      </c>
      <c r="F67" s="73">
        <v>56</v>
      </c>
      <c r="G67" s="73">
        <f t="shared" si="0"/>
        <v>109</v>
      </c>
      <c r="H67" s="73">
        <v>109</v>
      </c>
      <c r="I67" s="74">
        <v>29.22</v>
      </c>
      <c r="J67" s="63"/>
      <c r="K67" s="24">
        <f t="shared" si="1"/>
        <v>0</v>
      </c>
    </row>
    <row r="68" spans="1:11" ht="38.25" x14ac:dyDescent="0.25">
      <c r="A68" s="71" t="s">
        <v>728</v>
      </c>
      <c r="B68" s="71" t="s">
        <v>312</v>
      </c>
      <c r="C68" s="71" t="s">
        <v>449</v>
      </c>
      <c r="D68" s="72" t="s">
        <v>450</v>
      </c>
      <c r="E68" s="73">
        <v>50</v>
      </c>
      <c r="F68" s="73">
        <v>53</v>
      </c>
      <c r="G68" s="73">
        <f t="shared" si="0"/>
        <v>103</v>
      </c>
      <c r="H68" s="73">
        <v>103</v>
      </c>
      <c r="I68" s="74">
        <v>29.22</v>
      </c>
      <c r="J68" s="63"/>
      <c r="K68" s="24">
        <f t="shared" si="1"/>
        <v>0</v>
      </c>
    </row>
    <row r="69" spans="1:11" ht="38.25" x14ac:dyDescent="0.25">
      <c r="A69" s="71" t="s">
        <v>729</v>
      </c>
      <c r="B69" s="71" t="s">
        <v>312</v>
      </c>
      <c r="C69" s="71" t="s">
        <v>451</v>
      </c>
      <c r="D69" s="72" t="s">
        <v>452</v>
      </c>
      <c r="E69" s="73">
        <v>25</v>
      </c>
      <c r="F69" s="73">
        <v>27</v>
      </c>
      <c r="G69" s="73">
        <f t="shared" ref="G69:G132" si="2">F69+E69</f>
        <v>52</v>
      </c>
      <c r="H69" s="73">
        <v>52</v>
      </c>
      <c r="I69" s="74">
        <v>29.22</v>
      </c>
      <c r="J69" s="63"/>
      <c r="K69" s="24">
        <f t="shared" ref="K69:K132" si="3">J69*H69</f>
        <v>0</v>
      </c>
    </row>
    <row r="70" spans="1:11" ht="38.25" x14ac:dyDescent="0.25">
      <c r="A70" s="71" t="s">
        <v>730</v>
      </c>
      <c r="B70" s="71" t="s">
        <v>312</v>
      </c>
      <c r="C70" s="71" t="s">
        <v>453</v>
      </c>
      <c r="D70" s="72" t="s">
        <v>454</v>
      </c>
      <c r="E70" s="73">
        <v>25</v>
      </c>
      <c r="F70" s="73">
        <v>27</v>
      </c>
      <c r="G70" s="73">
        <f t="shared" si="2"/>
        <v>52</v>
      </c>
      <c r="H70" s="73">
        <v>52</v>
      </c>
      <c r="I70" s="74">
        <v>29.22</v>
      </c>
      <c r="J70" s="63"/>
      <c r="K70" s="24">
        <f t="shared" si="3"/>
        <v>0</v>
      </c>
    </row>
    <row r="71" spans="1:11" ht="25.5" x14ac:dyDescent="0.25">
      <c r="A71" s="71" t="s">
        <v>731</v>
      </c>
      <c r="B71" s="71" t="s">
        <v>312</v>
      </c>
      <c r="C71" s="71" t="s">
        <v>455</v>
      </c>
      <c r="D71" s="72" t="s">
        <v>456</v>
      </c>
      <c r="E71" s="73">
        <v>150</v>
      </c>
      <c r="F71" s="73">
        <v>159</v>
      </c>
      <c r="G71" s="73">
        <f t="shared" si="2"/>
        <v>309</v>
      </c>
      <c r="H71" s="73">
        <v>309</v>
      </c>
      <c r="I71" s="74">
        <v>28.35</v>
      </c>
      <c r="J71" s="63"/>
      <c r="K71" s="24">
        <f t="shared" si="3"/>
        <v>0</v>
      </c>
    </row>
    <row r="72" spans="1:11" ht="25.5" x14ac:dyDescent="0.25">
      <c r="A72" s="71" t="s">
        <v>732</v>
      </c>
      <c r="B72" s="71" t="s">
        <v>312</v>
      </c>
      <c r="C72" s="71" t="s">
        <v>457</v>
      </c>
      <c r="D72" s="72" t="s">
        <v>458</v>
      </c>
      <c r="E72" s="73">
        <v>45</v>
      </c>
      <c r="F72" s="73">
        <v>48</v>
      </c>
      <c r="G72" s="73">
        <f t="shared" si="2"/>
        <v>93</v>
      </c>
      <c r="H72" s="73">
        <v>93</v>
      </c>
      <c r="I72" s="74">
        <v>28.35</v>
      </c>
      <c r="J72" s="63"/>
      <c r="K72" s="24">
        <f t="shared" si="3"/>
        <v>0</v>
      </c>
    </row>
    <row r="73" spans="1:11" ht="25.5" x14ac:dyDescent="0.25">
      <c r="A73" s="71" t="s">
        <v>733</v>
      </c>
      <c r="B73" s="71" t="s">
        <v>312</v>
      </c>
      <c r="C73" s="71" t="s">
        <v>459</v>
      </c>
      <c r="D73" s="72" t="s">
        <v>460</v>
      </c>
      <c r="E73" s="73">
        <v>45</v>
      </c>
      <c r="F73" s="73">
        <v>48</v>
      </c>
      <c r="G73" s="73">
        <f t="shared" si="2"/>
        <v>93</v>
      </c>
      <c r="H73" s="73">
        <v>93</v>
      </c>
      <c r="I73" s="74">
        <v>28.35</v>
      </c>
      <c r="J73" s="63"/>
      <c r="K73" s="24">
        <f t="shared" si="3"/>
        <v>0</v>
      </c>
    </row>
    <row r="74" spans="1:11" ht="38.25" x14ac:dyDescent="0.25">
      <c r="A74" s="71" t="s">
        <v>734</v>
      </c>
      <c r="B74" s="71" t="s">
        <v>312</v>
      </c>
      <c r="C74" s="71" t="s">
        <v>313</v>
      </c>
      <c r="D74" s="72" t="s">
        <v>461</v>
      </c>
      <c r="E74" s="73">
        <v>135</v>
      </c>
      <c r="F74" s="73">
        <v>143</v>
      </c>
      <c r="G74" s="73">
        <f t="shared" si="2"/>
        <v>278</v>
      </c>
      <c r="H74" s="73">
        <v>278</v>
      </c>
      <c r="I74" s="74">
        <v>18.2</v>
      </c>
      <c r="J74" s="63"/>
      <c r="K74" s="24">
        <f t="shared" si="3"/>
        <v>0</v>
      </c>
    </row>
    <row r="75" spans="1:11" ht="38.25" x14ac:dyDescent="0.25">
      <c r="A75" s="71" t="s">
        <v>735</v>
      </c>
      <c r="B75" s="71" t="s">
        <v>312</v>
      </c>
      <c r="C75" s="71" t="s">
        <v>314</v>
      </c>
      <c r="D75" s="72" t="s">
        <v>462</v>
      </c>
      <c r="E75" s="73">
        <v>135</v>
      </c>
      <c r="F75" s="73">
        <v>143</v>
      </c>
      <c r="G75" s="73">
        <f t="shared" si="2"/>
        <v>278</v>
      </c>
      <c r="H75" s="73">
        <v>278</v>
      </c>
      <c r="I75" s="74">
        <v>18.2</v>
      </c>
      <c r="J75" s="63"/>
      <c r="K75" s="24">
        <f t="shared" si="3"/>
        <v>0</v>
      </c>
    </row>
    <row r="76" spans="1:11" ht="25.5" x14ac:dyDescent="0.25">
      <c r="A76" s="71" t="s">
        <v>736</v>
      </c>
      <c r="B76" s="71" t="s">
        <v>312</v>
      </c>
      <c r="C76" s="71" t="s">
        <v>315</v>
      </c>
      <c r="D76" s="72" t="s">
        <v>463</v>
      </c>
      <c r="E76" s="73">
        <v>135</v>
      </c>
      <c r="F76" s="73">
        <v>143</v>
      </c>
      <c r="G76" s="73">
        <f t="shared" si="2"/>
        <v>278</v>
      </c>
      <c r="H76" s="73">
        <v>278</v>
      </c>
      <c r="I76" s="74">
        <v>18.2</v>
      </c>
      <c r="J76" s="63"/>
      <c r="K76" s="24">
        <f t="shared" si="3"/>
        <v>0</v>
      </c>
    </row>
    <row r="77" spans="1:11" ht="38.25" x14ac:dyDescent="0.25">
      <c r="A77" s="71" t="s">
        <v>737</v>
      </c>
      <c r="B77" s="71" t="s">
        <v>312</v>
      </c>
      <c r="C77" s="71" t="s">
        <v>464</v>
      </c>
      <c r="D77" s="72" t="s">
        <v>465</v>
      </c>
      <c r="E77" s="73">
        <v>135</v>
      </c>
      <c r="F77" s="73">
        <v>143</v>
      </c>
      <c r="G77" s="73">
        <f t="shared" si="2"/>
        <v>278</v>
      </c>
      <c r="H77" s="73">
        <v>278</v>
      </c>
      <c r="I77" s="74">
        <v>25.09</v>
      </c>
      <c r="J77" s="63"/>
      <c r="K77" s="24">
        <f t="shared" si="3"/>
        <v>0</v>
      </c>
    </row>
    <row r="78" spans="1:11" ht="25.5" x14ac:dyDescent="0.25">
      <c r="A78" s="71" t="s">
        <v>738</v>
      </c>
      <c r="B78" s="71" t="s">
        <v>312</v>
      </c>
      <c r="C78" s="71" t="s">
        <v>466</v>
      </c>
      <c r="D78" s="72" t="s">
        <v>467</v>
      </c>
      <c r="E78" s="73">
        <v>135</v>
      </c>
      <c r="F78" s="73">
        <v>143</v>
      </c>
      <c r="G78" s="73">
        <f t="shared" si="2"/>
        <v>278</v>
      </c>
      <c r="H78" s="73">
        <v>278</v>
      </c>
      <c r="I78" s="74">
        <v>29.9</v>
      </c>
      <c r="J78" s="63"/>
      <c r="K78" s="24">
        <f t="shared" si="3"/>
        <v>0</v>
      </c>
    </row>
    <row r="79" spans="1:11" ht="25.5" x14ac:dyDescent="0.25">
      <c r="A79" s="71" t="s">
        <v>739</v>
      </c>
      <c r="B79" s="71" t="s">
        <v>312</v>
      </c>
      <c r="C79" s="71" t="s">
        <v>468</v>
      </c>
      <c r="D79" s="72" t="s">
        <v>469</v>
      </c>
      <c r="E79" s="73">
        <v>135</v>
      </c>
      <c r="F79" s="73">
        <v>143</v>
      </c>
      <c r="G79" s="73">
        <f t="shared" si="2"/>
        <v>278</v>
      </c>
      <c r="H79" s="73">
        <v>278</v>
      </c>
      <c r="I79" s="74">
        <v>33.799999999999997</v>
      </c>
      <c r="J79" s="63"/>
      <c r="K79" s="24">
        <f t="shared" si="3"/>
        <v>0</v>
      </c>
    </row>
    <row r="80" spans="1:11" ht="25.5" x14ac:dyDescent="0.25">
      <c r="A80" s="71" t="s">
        <v>740</v>
      </c>
      <c r="B80" s="71" t="s">
        <v>312</v>
      </c>
      <c r="C80" s="71" t="s">
        <v>316</v>
      </c>
      <c r="D80" s="72" t="s">
        <v>470</v>
      </c>
      <c r="E80" s="73">
        <v>135</v>
      </c>
      <c r="F80" s="73">
        <v>143</v>
      </c>
      <c r="G80" s="73">
        <f t="shared" si="2"/>
        <v>278</v>
      </c>
      <c r="H80" s="73">
        <v>278</v>
      </c>
      <c r="I80" s="74">
        <v>24.7</v>
      </c>
      <c r="J80" s="63"/>
      <c r="K80" s="24">
        <f t="shared" si="3"/>
        <v>0</v>
      </c>
    </row>
    <row r="81" spans="1:11" ht="25.5" x14ac:dyDescent="0.25">
      <c r="A81" s="71" t="s">
        <v>741</v>
      </c>
      <c r="B81" s="71" t="s">
        <v>312</v>
      </c>
      <c r="C81" s="71" t="s">
        <v>317</v>
      </c>
      <c r="D81" s="72" t="s">
        <v>471</v>
      </c>
      <c r="E81" s="73">
        <v>135</v>
      </c>
      <c r="F81" s="73">
        <v>143</v>
      </c>
      <c r="G81" s="73">
        <f t="shared" si="2"/>
        <v>278</v>
      </c>
      <c r="H81" s="73">
        <v>278</v>
      </c>
      <c r="I81" s="74">
        <v>19.010000000000002</v>
      </c>
      <c r="J81" s="63"/>
      <c r="K81" s="24">
        <f t="shared" si="3"/>
        <v>0</v>
      </c>
    </row>
    <row r="82" spans="1:11" ht="25.5" x14ac:dyDescent="0.25">
      <c r="A82" s="71" t="s">
        <v>742</v>
      </c>
      <c r="B82" s="71" t="s">
        <v>312</v>
      </c>
      <c r="C82" s="71" t="s">
        <v>318</v>
      </c>
      <c r="D82" s="72" t="s">
        <v>472</v>
      </c>
      <c r="E82" s="73">
        <v>135</v>
      </c>
      <c r="F82" s="73">
        <v>143</v>
      </c>
      <c r="G82" s="73">
        <f t="shared" si="2"/>
        <v>278</v>
      </c>
      <c r="H82" s="73">
        <v>278</v>
      </c>
      <c r="I82" s="74">
        <v>19.010000000000002</v>
      </c>
      <c r="J82" s="63"/>
      <c r="K82" s="24">
        <f t="shared" si="3"/>
        <v>0</v>
      </c>
    </row>
    <row r="83" spans="1:11" ht="38.25" x14ac:dyDescent="0.25">
      <c r="A83" s="71" t="s">
        <v>743</v>
      </c>
      <c r="B83" s="71" t="s">
        <v>312</v>
      </c>
      <c r="C83" s="71" t="s">
        <v>319</v>
      </c>
      <c r="D83" s="72" t="s">
        <v>473</v>
      </c>
      <c r="E83" s="73">
        <v>27</v>
      </c>
      <c r="F83" s="73">
        <v>29</v>
      </c>
      <c r="G83" s="73">
        <f t="shared" si="2"/>
        <v>56</v>
      </c>
      <c r="H83" s="73">
        <v>56</v>
      </c>
      <c r="I83" s="74">
        <v>23.4</v>
      </c>
      <c r="J83" s="63"/>
      <c r="K83" s="24">
        <f t="shared" si="3"/>
        <v>0</v>
      </c>
    </row>
    <row r="84" spans="1:11" ht="38.25" x14ac:dyDescent="0.25">
      <c r="A84" s="71" t="s">
        <v>744</v>
      </c>
      <c r="B84" s="71" t="s">
        <v>312</v>
      </c>
      <c r="C84" s="71" t="s">
        <v>474</v>
      </c>
      <c r="D84" s="72" t="s">
        <v>475</v>
      </c>
      <c r="E84" s="73">
        <v>27</v>
      </c>
      <c r="F84" s="73">
        <v>29</v>
      </c>
      <c r="G84" s="73">
        <f t="shared" si="2"/>
        <v>56</v>
      </c>
      <c r="H84" s="73">
        <v>56</v>
      </c>
      <c r="I84" s="74">
        <v>23.4</v>
      </c>
      <c r="J84" s="63"/>
      <c r="K84" s="24">
        <f t="shared" si="3"/>
        <v>0</v>
      </c>
    </row>
    <row r="85" spans="1:11" ht="38.25" x14ac:dyDescent="0.25">
      <c r="A85" s="71" t="s">
        <v>745</v>
      </c>
      <c r="B85" s="71" t="s">
        <v>312</v>
      </c>
      <c r="C85" s="71" t="s">
        <v>476</v>
      </c>
      <c r="D85" s="72" t="s">
        <v>477</v>
      </c>
      <c r="E85" s="73">
        <v>27</v>
      </c>
      <c r="F85" s="73">
        <v>29</v>
      </c>
      <c r="G85" s="73">
        <f t="shared" si="2"/>
        <v>56</v>
      </c>
      <c r="H85" s="73">
        <v>56</v>
      </c>
      <c r="I85" s="74">
        <v>23.4</v>
      </c>
      <c r="J85" s="63"/>
      <c r="K85" s="24">
        <f t="shared" si="3"/>
        <v>0</v>
      </c>
    </row>
    <row r="86" spans="1:11" ht="38.25" x14ac:dyDescent="0.25">
      <c r="A86" s="71" t="s">
        <v>746</v>
      </c>
      <c r="B86" s="71" t="s">
        <v>312</v>
      </c>
      <c r="C86" s="71" t="s">
        <v>478</v>
      </c>
      <c r="D86" s="72" t="s">
        <v>479</v>
      </c>
      <c r="E86" s="73">
        <v>27</v>
      </c>
      <c r="F86" s="73">
        <v>29</v>
      </c>
      <c r="G86" s="73">
        <f t="shared" si="2"/>
        <v>56</v>
      </c>
      <c r="H86" s="73">
        <v>56</v>
      </c>
      <c r="I86" s="74">
        <v>23.4</v>
      </c>
      <c r="J86" s="63"/>
      <c r="K86" s="24">
        <f t="shared" si="3"/>
        <v>0</v>
      </c>
    </row>
    <row r="87" spans="1:11" ht="38.25" x14ac:dyDescent="0.25">
      <c r="A87" s="71" t="s">
        <v>747</v>
      </c>
      <c r="B87" s="71" t="s">
        <v>312</v>
      </c>
      <c r="C87" s="71" t="s">
        <v>480</v>
      </c>
      <c r="D87" s="72" t="s">
        <v>481</v>
      </c>
      <c r="E87" s="73">
        <v>27</v>
      </c>
      <c r="F87" s="73">
        <v>29</v>
      </c>
      <c r="G87" s="73">
        <f t="shared" si="2"/>
        <v>56</v>
      </c>
      <c r="H87" s="73">
        <v>56</v>
      </c>
      <c r="I87" s="74">
        <v>23.4</v>
      </c>
      <c r="J87" s="63"/>
      <c r="K87" s="24">
        <f t="shared" si="3"/>
        <v>0</v>
      </c>
    </row>
    <row r="88" spans="1:11" ht="38.25" x14ac:dyDescent="0.25">
      <c r="A88" s="71" t="s">
        <v>748</v>
      </c>
      <c r="B88" s="71" t="s">
        <v>312</v>
      </c>
      <c r="C88" s="71" t="s">
        <v>320</v>
      </c>
      <c r="D88" s="72" t="s">
        <v>482</v>
      </c>
      <c r="E88" s="73">
        <v>135</v>
      </c>
      <c r="F88" s="73">
        <v>143</v>
      </c>
      <c r="G88" s="73">
        <f t="shared" si="2"/>
        <v>278</v>
      </c>
      <c r="H88" s="73">
        <v>278</v>
      </c>
      <c r="I88" s="74">
        <v>23.4</v>
      </c>
      <c r="J88" s="63"/>
      <c r="K88" s="24">
        <f t="shared" si="3"/>
        <v>0</v>
      </c>
    </row>
    <row r="89" spans="1:11" ht="38.25" x14ac:dyDescent="0.25">
      <c r="A89" s="71" t="s">
        <v>749</v>
      </c>
      <c r="B89" s="71" t="s">
        <v>312</v>
      </c>
      <c r="C89" s="71" t="s">
        <v>321</v>
      </c>
      <c r="D89" s="72" t="s">
        <v>483</v>
      </c>
      <c r="E89" s="73">
        <v>135</v>
      </c>
      <c r="F89" s="73">
        <v>143</v>
      </c>
      <c r="G89" s="73">
        <f t="shared" si="2"/>
        <v>278</v>
      </c>
      <c r="H89" s="73">
        <v>278</v>
      </c>
      <c r="I89" s="74">
        <v>23.4</v>
      </c>
      <c r="J89" s="63"/>
      <c r="K89" s="24">
        <f t="shared" si="3"/>
        <v>0</v>
      </c>
    </row>
    <row r="90" spans="1:11" ht="38.25" x14ac:dyDescent="0.25">
      <c r="A90" s="71" t="s">
        <v>750</v>
      </c>
      <c r="B90" s="71" t="s">
        <v>322</v>
      </c>
      <c r="C90" s="71" t="s">
        <v>323</v>
      </c>
      <c r="D90" s="72" t="s">
        <v>484</v>
      </c>
      <c r="E90" s="73">
        <v>20</v>
      </c>
      <c r="F90" s="73">
        <v>21</v>
      </c>
      <c r="G90" s="73">
        <f t="shared" si="2"/>
        <v>41</v>
      </c>
      <c r="H90" s="73">
        <v>41</v>
      </c>
      <c r="I90" s="74">
        <v>78.48</v>
      </c>
      <c r="J90" s="63"/>
      <c r="K90" s="24">
        <f t="shared" si="3"/>
        <v>0</v>
      </c>
    </row>
    <row r="91" spans="1:11" ht="25.5" x14ac:dyDescent="0.25">
      <c r="A91" s="71" t="s">
        <v>751</v>
      </c>
      <c r="B91" s="71" t="s">
        <v>322</v>
      </c>
      <c r="C91" s="71" t="s">
        <v>324</v>
      </c>
      <c r="D91" s="72" t="s">
        <v>485</v>
      </c>
      <c r="E91" s="73">
        <v>20</v>
      </c>
      <c r="F91" s="73">
        <v>21</v>
      </c>
      <c r="G91" s="73">
        <f t="shared" si="2"/>
        <v>41</v>
      </c>
      <c r="H91" s="73">
        <v>41</v>
      </c>
      <c r="I91" s="74">
        <v>77.47</v>
      </c>
      <c r="J91" s="63"/>
      <c r="K91" s="24">
        <f t="shared" si="3"/>
        <v>0</v>
      </c>
    </row>
    <row r="92" spans="1:11" ht="38.25" x14ac:dyDescent="0.25">
      <c r="A92" s="71" t="s">
        <v>752</v>
      </c>
      <c r="B92" s="71" t="s">
        <v>322</v>
      </c>
      <c r="C92" s="71" t="s">
        <v>325</v>
      </c>
      <c r="D92" s="72" t="s">
        <v>486</v>
      </c>
      <c r="E92" s="73">
        <v>20</v>
      </c>
      <c r="F92" s="73">
        <v>21</v>
      </c>
      <c r="G92" s="73">
        <f t="shared" si="2"/>
        <v>41</v>
      </c>
      <c r="H92" s="73">
        <v>41</v>
      </c>
      <c r="I92" s="74">
        <v>63.18</v>
      </c>
      <c r="J92" s="63"/>
      <c r="K92" s="24">
        <f t="shared" si="3"/>
        <v>0</v>
      </c>
    </row>
    <row r="93" spans="1:11" ht="38.25" x14ac:dyDescent="0.25">
      <c r="A93" s="71" t="s">
        <v>753</v>
      </c>
      <c r="B93" s="71" t="s">
        <v>322</v>
      </c>
      <c r="C93" s="71" t="s">
        <v>326</v>
      </c>
      <c r="D93" s="72" t="s">
        <v>487</v>
      </c>
      <c r="E93" s="73">
        <v>20</v>
      </c>
      <c r="F93" s="73">
        <v>21</v>
      </c>
      <c r="G93" s="73">
        <f t="shared" si="2"/>
        <v>41</v>
      </c>
      <c r="H93" s="73">
        <v>41</v>
      </c>
      <c r="I93" s="74">
        <v>69.11</v>
      </c>
      <c r="J93" s="63"/>
      <c r="K93" s="24">
        <f t="shared" si="3"/>
        <v>0</v>
      </c>
    </row>
    <row r="94" spans="1:11" ht="38.25" x14ac:dyDescent="0.25">
      <c r="A94" s="71" t="s">
        <v>754</v>
      </c>
      <c r="B94" s="71" t="s">
        <v>322</v>
      </c>
      <c r="C94" s="71" t="s">
        <v>327</v>
      </c>
      <c r="D94" s="72" t="s">
        <v>488</v>
      </c>
      <c r="E94" s="73">
        <v>20</v>
      </c>
      <c r="F94" s="73">
        <v>21</v>
      </c>
      <c r="G94" s="73">
        <f t="shared" si="2"/>
        <v>41</v>
      </c>
      <c r="H94" s="73">
        <v>41</v>
      </c>
      <c r="I94" s="74">
        <v>69.11</v>
      </c>
      <c r="J94" s="63"/>
      <c r="K94" s="24">
        <f t="shared" si="3"/>
        <v>0</v>
      </c>
    </row>
    <row r="95" spans="1:11" ht="38.25" x14ac:dyDescent="0.25">
      <c r="A95" s="71" t="s">
        <v>755</v>
      </c>
      <c r="B95" s="71" t="s">
        <v>322</v>
      </c>
      <c r="C95" s="71" t="s">
        <v>328</v>
      </c>
      <c r="D95" s="72" t="s">
        <v>489</v>
      </c>
      <c r="E95" s="73">
        <v>20</v>
      </c>
      <c r="F95" s="73">
        <v>21</v>
      </c>
      <c r="G95" s="73">
        <f t="shared" si="2"/>
        <v>41</v>
      </c>
      <c r="H95" s="73">
        <v>41</v>
      </c>
      <c r="I95" s="74">
        <v>69.11</v>
      </c>
      <c r="J95" s="63"/>
      <c r="K95" s="24">
        <f t="shared" si="3"/>
        <v>0</v>
      </c>
    </row>
    <row r="96" spans="1:11" ht="38.25" x14ac:dyDescent="0.25">
      <c r="A96" s="71" t="s">
        <v>756</v>
      </c>
      <c r="B96" s="71" t="s">
        <v>322</v>
      </c>
      <c r="C96" s="71" t="s">
        <v>329</v>
      </c>
      <c r="D96" s="72" t="s">
        <v>490</v>
      </c>
      <c r="E96" s="73">
        <v>20</v>
      </c>
      <c r="F96" s="73">
        <v>21</v>
      </c>
      <c r="G96" s="73">
        <f t="shared" si="2"/>
        <v>41</v>
      </c>
      <c r="H96" s="73">
        <v>41</v>
      </c>
      <c r="I96" s="74">
        <v>152.75</v>
      </c>
      <c r="J96" s="63"/>
      <c r="K96" s="24">
        <f t="shared" si="3"/>
        <v>0</v>
      </c>
    </row>
    <row r="97" spans="1:11" ht="38.25" x14ac:dyDescent="0.25">
      <c r="A97" s="71" t="s">
        <v>757</v>
      </c>
      <c r="B97" s="71" t="s">
        <v>322</v>
      </c>
      <c r="C97" s="71" t="s">
        <v>369</v>
      </c>
      <c r="D97" s="72" t="s">
        <v>491</v>
      </c>
      <c r="E97" s="73">
        <v>20</v>
      </c>
      <c r="F97" s="73">
        <v>21</v>
      </c>
      <c r="G97" s="73">
        <f t="shared" si="2"/>
        <v>41</v>
      </c>
      <c r="H97" s="73">
        <v>41</v>
      </c>
      <c r="I97" s="74">
        <v>68.900000000000006</v>
      </c>
      <c r="J97" s="63"/>
      <c r="K97" s="24">
        <f t="shared" si="3"/>
        <v>0</v>
      </c>
    </row>
    <row r="98" spans="1:11" ht="38.25" x14ac:dyDescent="0.25">
      <c r="A98" s="71" t="s">
        <v>758</v>
      </c>
      <c r="B98" s="71" t="s">
        <v>322</v>
      </c>
      <c r="C98" s="71" t="s">
        <v>368</v>
      </c>
      <c r="D98" s="72" t="s">
        <v>492</v>
      </c>
      <c r="E98" s="73">
        <v>20</v>
      </c>
      <c r="F98" s="73">
        <v>21</v>
      </c>
      <c r="G98" s="73">
        <f t="shared" si="2"/>
        <v>41</v>
      </c>
      <c r="H98" s="73">
        <v>41</v>
      </c>
      <c r="I98" s="74">
        <v>149.5</v>
      </c>
      <c r="J98" s="63"/>
      <c r="K98" s="24">
        <f t="shared" si="3"/>
        <v>0</v>
      </c>
    </row>
    <row r="99" spans="1:11" ht="38.25" x14ac:dyDescent="0.25">
      <c r="A99" s="71" t="s">
        <v>759</v>
      </c>
      <c r="B99" s="71" t="s">
        <v>322</v>
      </c>
      <c r="C99" s="71" t="s">
        <v>330</v>
      </c>
      <c r="D99" s="72" t="s">
        <v>493</v>
      </c>
      <c r="E99" s="73">
        <v>20</v>
      </c>
      <c r="F99" s="73">
        <v>21</v>
      </c>
      <c r="G99" s="73">
        <f t="shared" si="2"/>
        <v>41</v>
      </c>
      <c r="H99" s="73">
        <v>41</v>
      </c>
      <c r="I99" s="74">
        <v>75.400000000000006</v>
      </c>
      <c r="J99" s="63"/>
      <c r="K99" s="24">
        <f t="shared" si="3"/>
        <v>0</v>
      </c>
    </row>
    <row r="100" spans="1:11" ht="38.25" x14ac:dyDescent="0.25">
      <c r="A100" s="71" t="s">
        <v>760</v>
      </c>
      <c r="B100" s="71" t="s">
        <v>322</v>
      </c>
      <c r="C100" s="71" t="s">
        <v>332</v>
      </c>
      <c r="D100" s="72" t="s">
        <v>494</v>
      </c>
      <c r="E100" s="73">
        <v>20</v>
      </c>
      <c r="F100" s="73">
        <v>21</v>
      </c>
      <c r="G100" s="73">
        <f t="shared" si="2"/>
        <v>41</v>
      </c>
      <c r="H100" s="73">
        <v>41</v>
      </c>
      <c r="I100" s="74">
        <v>39.57</v>
      </c>
      <c r="J100" s="63"/>
      <c r="K100" s="24">
        <f t="shared" si="3"/>
        <v>0</v>
      </c>
    </row>
    <row r="101" spans="1:11" ht="38.25" x14ac:dyDescent="0.25">
      <c r="A101" s="71" t="s">
        <v>761</v>
      </c>
      <c r="B101" s="71" t="s">
        <v>322</v>
      </c>
      <c r="C101" s="71" t="s">
        <v>333</v>
      </c>
      <c r="D101" s="72" t="s">
        <v>495</v>
      </c>
      <c r="E101" s="73">
        <v>20</v>
      </c>
      <c r="F101" s="73">
        <v>21</v>
      </c>
      <c r="G101" s="73">
        <f t="shared" si="2"/>
        <v>41</v>
      </c>
      <c r="H101" s="73">
        <v>41</v>
      </c>
      <c r="I101" s="74">
        <v>39.57</v>
      </c>
      <c r="J101" s="63"/>
      <c r="K101" s="24">
        <f t="shared" si="3"/>
        <v>0</v>
      </c>
    </row>
    <row r="102" spans="1:11" ht="38.25" x14ac:dyDescent="0.25">
      <c r="A102" s="71" t="s">
        <v>762</v>
      </c>
      <c r="B102" s="71" t="s">
        <v>322</v>
      </c>
      <c r="C102" s="71" t="s">
        <v>331</v>
      </c>
      <c r="D102" s="72" t="s">
        <v>496</v>
      </c>
      <c r="E102" s="73">
        <v>20</v>
      </c>
      <c r="F102" s="73">
        <v>21</v>
      </c>
      <c r="G102" s="73">
        <f t="shared" si="2"/>
        <v>41</v>
      </c>
      <c r="H102" s="73">
        <v>41</v>
      </c>
      <c r="I102" s="74">
        <v>65.959999999999994</v>
      </c>
      <c r="J102" s="63"/>
      <c r="K102" s="24">
        <f t="shared" si="3"/>
        <v>0</v>
      </c>
    </row>
    <row r="103" spans="1:11" ht="38.25" x14ac:dyDescent="0.25">
      <c r="A103" s="71" t="s">
        <v>763</v>
      </c>
      <c r="B103" s="71" t="s">
        <v>322</v>
      </c>
      <c r="C103" s="71" t="s">
        <v>334</v>
      </c>
      <c r="D103" s="72" t="s">
        <v>497</v>
      </c>
      <c r="E103" s="73">
        <v>20</v>
      </c>
      <c r="F103" s="73">
        <v>21</v>
      </c>
      <c r="G103" s="73">
        <f t="shared" si="2"/>
        <v>41</v>
      </c>
      <c r="H103" s="73">
        <v>41</v>
      </c>
      <c r="I103" s="74">
        <v>65.959999999999994</v>
      </c>
      <c r="J103" s="63"/>
      <c r="K103" s="24">
        <f t="shared" si="3"/>
        <v>0</v>
      </c>
    </row>
    <row r="104" spans="1:11" ht="38.25" x14ac:dyDescent="0.25">
      <c r="A104" s="71" t="s">
        <v>764</v>
      </c>
      <c r="B104" s="71" t="s">
        <v>322</v>
      </c>
      <c r="C104" s="71" t="s">
        <v>335</v>
      </c>
      <c r="D104" s="72" t="s">
        <v>498</v>
      </c>
      <c r="E104" s="73">
        <v>20</v>
      </c>
      <c r="F104" s="73">
        <v>21</v>
      </c>
      <c r="G104" s="73">
        <f t="shared" si="2"/>
        <v>41</v>
      </c>
      <c r="H104" s="73">
        <v>41</v>
      </c>
      <c r="I104" s="74">
        <v>30.78</v>
      </c>
      <c r="J104" s="63"/>
      <c r="K104" s="24">
        <f t="shared" si="3"/>
        <v>0</v>
      </c>
    </row>
    <row r="105" spans="1:11" ht="38.25" x14ac:dyDescent="0.25">
      <c r="A105" s="71" t="s">
        <v>765</v>
      </c>
      <c r="B105" s="71" t="s">
        <v>322</v>
      </c>
      <c r="C105" s="71" t="s">
        <v>336</v>
      </c>
      <c r="D105" s="72" t="s">
        <v>499</v>
      </c>
      <c r="E105" s="73">
        <v>20</v>
      </c>
      <c r="F105" s="73">
        <v>21</v>
      </c>
      <c r="G105" s="73">
        <f t="shared" si="2"/>
        <v>41</v>
      </c>
      <c r="H105" s="73">
        <v>41</v>
      </c>
      <c r="I105" s="74">
        <v>57.16</v>
      </c>
      <c r="J105" s="63"/>
      <c r="K105" s="24">
        <f t="shared" si="3"/>
        <v>0</v>
      </c>
    </row>
    <row r="106" spans="1:11" ht="51" x14ac:dyDescent="0.25">
      <c r="A106" s="71" t="s">
        <v>766</v>
      </c>
      <c r="B106" s="71" t="s">
        <v>322</v>
      </c>
      <c r="C106" s="71" t="s">
        <v>337</v>
      </c>
      <c r="D106" s="72" t="s">
        <v>500</v>
      </c>
      <c r="E106" s="73">
        <v>50</v>
      </c>
      <c r="F106" s="73">
        <v>53</v>
      </c>
      <c r="G106" s="73">
        <f t="shared" si="2"/>
        <v>103</v>
      </c>
      <c r="H106" s="73">
        <v>103</v>
      </c>
      <c r="I106" s="74">
        <v>43.93</v>
      </c>
      <c r="J106" s="63"/>
      <c r="K106" s="24">
        <f t="shared" si="3"/>
        <v>0</v>
      </c>
    </row>
    <row r="107" spans="1:11" ht="51" x14ac:dyDescent="0.25">
      <c r="A107" s="71" t="s">
        <v>767</v>
      </c>
      <c r="B107" s="71" t="s">
        <v>322</v>
      </c>
      <c r="C107" s="71" t="s">
        <v>338</v>
      </c>
      <c r="D107" s="72" t="s">
        <v>501</v>
      </c>
      <c r="E107" s="73">
        <v>20</v>
      </c>
      <c r="F107" s="73">
        <v>21</v>
      </c>
      <c r="G107" s="73">
        <f t="shared" si="2"/>
        <v>41</v>
      </c>
      <c r="H107" s="73">
        <v>41</v>
      </c>
      <c r="I107" s="74">
        <v>43.93</v>
      </c>
      <c r="J107" s="63"/>
      <c r="K107" s="24">
        <f t="shared" si="3"/>
        <v>0</v>
      </c>
    </row>
    <row r="108" spans="1:11" ht="25.5" x14ac:dyDescent="0.25">
      <c r="A108" s="71" t="s">
        <v>768</v>
      </c>
      <c r="B108" s="71" t="s">
        <v>322</v>
      </c>
      <c r="C108" s="71" t="s">
        <v>374</v>
      </c>
      <c r="D108" s="72" t="s">
        <v>502</v>
      </c>
      <c r="E108" s="73">
        <v>20</v>
      </c>
      <c r="F108" s="73">
        <v>21</v>
      </c>
      <c r="G108" s="73">
        <f t="shared" si="2"/>
        <v>41</v>
      </c>
      <c r="H108" s="73">
        <v>41</v>
      </c>
      <c r="I108" s="74">
        <v>48.75</v>
      </c>
      <c r="J108" s="63"/>
      <c r="K108" s="24">
        <f t="shared" si="3"/>
        <v>0</v>
      </c>
    </row>
    <row r="109" spans="1:11" ht="38.25" x14ac:dyDescent="0.25">
      <c r="A109" s="71" t="s">
        <v>769</v>
      </c>
      <c r="B109" s="71" t="s">
        <v>322</v>
      </c>
      <c r="C109" s="71" t="s">
        <v>339</v>
      </c>
      <c r="D109" s="72" t="s">
        <v>503</v>
      </c>
      <c r="E109" s="73">
        <v>20</v>
      </c>
      <c r="F109" s="73">
        <v>21</v>
      </c>
      <c r="G109" s="73">
        <f t="shared" si="2"/>
        <v>41</v>
      </c>
      <c r="H109" s="73">
        <v>41</v>
      </c>
      <c r="I109" s="74">
        <v>57.85</v>
      </c>
      <c r="J109" s="63"/>
      <c r="K109" s="24">
        <f t="shared" si="3"/>
        <v>0</v>
      </c>
    </row>
    <row r="110" spans="1:11" ht="25.5" x14ac:dyDescent="0.25">
      <c r="A110" s="71" t="s">
        <v>770</v>
      </c>
      <c r="B110" s="71" t="s">
        <v>322</v>
      </c>
      <c r="C110" s="71" t="s">
        <v>340</v>
      </c>
      <c r="D110" s="72" t="s">
        <v>504</v>
      </c>
      <c r="E110" s="73">
        <v>200</v>
      </c>
      <c r="F110" s="73">
        <v>212</v>
      </c>
      <c r="G110" s="73">
        <f t="shared" si="2"/>
        <v>412</v>
      </c>
      <c r="H110" s="73">
        <v>412</v>
      </c>
      <c r="I110" s="74">
        <v>24.7</v>
      </c>
      <c r="J110" s="63"/>
      <c r="K110" s="24">
        <f t="shared" si="3"/>
        <v>0</v>
      </c>
    </row>
    <row r="111" spans="1:11" ht="25.5" x14ac:dyDescent="0.25">
      <c r="A111" s="71" t="s">
        <v>771</v>
      </c>
      <c r="B111" s="71" t="s">
        <v>322</v>
      </c>
      <c r="C111" s="71" t="s">
        <v>341</v>
      </c>
      <c r="D111" s="72" t="s">
        <v>505</v>
      </c>
      <c r="E111" s="73">
        <v>20</v>
      </c>
      <c r="F111" s="73">
        <v>21</v>
      </c>
      <c r="G111" s="73">
        <f t="shared" si="2"/>
        <v>41</v>
      </c>
      <c r="H111" s="73">
        <v>41</v>
      </c>
      <c r="I111" s="74">
        <v>24.7</v>
      </c>
      <c r="J111" s="63"/>
      <c r="K111" s="24">
        <f t="shared" si="3"/>
        <v>0</v>
      </c>
    </row>
    <row r="112" spans="1:11" ht="25.5" x14ac:dyDescent="0.25">
      <c r="A112" s="71" t="s">
        <v>772</v>
      </c>
      <c r="B112" s="71" t="s">
        <v>322</v>
      </c>
      <c r="C112" s="71" t="s">
        <v>342</v>
      </c>
      <c r="D112" s="72" t="s">
        <v>506</v>
      </c>
      <c r="E112" s="73">
        <v>20</v>
      </c>
      <c r="F112" s="73">
        <v>21</v>
      </c>
      <c r="G112" s="73">
        <f t="shared" si="2"/>
        <v>41</v>
      </c>
      <c r="H112" s="73">
        <v>41</v>
      </c>
      <c r="I112" s="74">
        <v>24.7</v>
      </c>
      <c r="J112" s="63"/>
      <c r="K112" s="24">
        <f t="shared" si="3"/>
        <v>0</v>
      </c>
    </row>
    <row r="113" spans="1:11" ht="25.5" x14ac:dyDescent="0.25">
      <c r="A113" s="71" t="s">
        <v>773</v>
      </c>
      <c r="B113" s="71" t="s">
        <v>322</v>
      </c>
      <c r="C113" s="71" t="s">
        <v>343</v>
      </c>
      <c r="D113" s="72" t="s">
        <v>507</v>
      </c>
      <c r="E113" s="73">
        <v>20</v>
      </c>
      <c r="F113" s="73">
        <v>21</v>
      </c>
      <c r="G113" s="73">
        <f t="shared" si="2"/>
        <v>41</v>
      </c>
      <c r="H113" s="73">
        <v>41</v>
      </c>
      <c r="I113" s="74">
        <v>51.35</v>
      </c>
      <c r="J113" s="63"/>
      <c r="K113" s="24">
        <f t="shared" si="3"/>
        <v>0</v>
      </c>
    </row>
    <row r="114" spans="1:11" ht="25.5" x14ac:dyDescent="0.25">
      <c r="A114" s="71" t="s">
        <v>774</v>
      </c>
      <c r="B114" s="71" t="s">
        <v>322</v>
      </c>
      <c r="C114" s="71" t="s">
        <v>370</v>
      </c>
      <c r="D114" s="72" t="s">
        <v>508</v>
      </c>
      <c r="E114" s="73">
        <v>20</v>
      </c>
      <c r="F114" s="73">
        <v>21</v>
      </c>
      <c r="G114" s="73">
        <f t="shared" si="2"/>
        <v>41</v>
      </c>
      <c r="H114" s="73">
        <v>41</v>
      </c>
      <c r="I114" s="74">
        <v>31.2</v>
      </c>
      <c r="J114" s="63"/>
      <c r="K114" s="24">
        <f t="shared" si="3"/>
        <v>0</v>
      </c>
    </row>
    <row r="115" spans="1:11" ht="38.25" x14ac:dyDescent="0.25">
      <c r="A115" s="71" t="s">
        <v>775</v>
      </c>
      <c r="B115" s="71" t="s">
        <v>322</v>
      </c>
      <c r="C115" s="71" t="s">
        <v>375</v>
      </c>
      <c r="D115" s="72" t="s">
        <v>509</v>
      </c>
      <c r="E115" s="73">
        <v>50</v>
      </c>
      <c r="F115" s="73">
        <v>53</v>
      </c>
      <c r="G115" s="73">
        <f t="shared" si="2"/>
        <v>103</v>
      </c>
      <c r="H115" s="73">
        <v>103</v>
      </c>
      <c r="I115" s="74">
        <v>45.5</v>
      </c>
      <c r="J115" s="63"/>
      <c r="K115" s="24">
        <f t="shared" si="3"/>
        <v>0</v>
      </c>
    </row>
    <row r="116" spans="1:11" ht="38.25" x14ac:dyDescent="0.25">
      <c r="A116" s="71" t="s">
        <v>776</v>
      </c>
      <c r="B116" s="71" t="s">
        <v>322</v>
      </c>
      <c r="C116" s="71" t="s">
        <v>376</v>
      </c>
      <c r="D116" s="72" t="s">
        <v>510</v>
      </c>
      <c r="E116" s="73">
        <v>50</v>
      </c>
      <c r="F116" s="73">
        <v>53</v>
      </c>
      <c r="G116" s="73">
        <f t="shared" si="2"/>
        <v>103</v>
      </c>
      <c r="H116" s="73">
        <v>103</v>
      </c>
      <c r="I116" s="74">
        <v>45.5</v>
      </c>
      <c r="J116" s="63"/>
      <c r="K116" s="24">
        <f t="shared" si="3"/>
        <v>0</v>
      </c>
    </row>
    <row r="117" spans="1:11" ht="38.25" x14ac:dyDescent="0.25">
      <c r="A117" s="71" t="s">
        <v>777</v>
      </c>
      <c r="B117" s="71" t="s">
        <v>322</v>
      </c>
      <c r="C117" s="71" t="s">
        <v>377</v>
      </c>
      <c r="D117" s="72" t="s">
        <v>511</v>
      </c>
      <c r="E117" s="73">
        <v>20</v>
      </c>
      <c r="F117" s="73">
        <v>21</v>
      </c>
      <c r="G117" s="73">
        <f t="shared" si="2"/>
        <v>41</v>
      </c>
      <c r="H117" s="73">
        <v>41</v>
      </c>
      <c r="I117" s="74">
        <v>74.739999999999995</v>
      </c>
      <c r="J117" s="63"/>
      <c r="K117" s="24">
        <f t="shared" si="3"/>
        <v>0</v>
      </c>
    </row>
    <row r="118" spans="1:11" ht="51" x14ac:dyDescent="0.25">
      <c r="A118" s="71" t="s">
        <v>778</v>
      </c>
      <c r="B118" s="71" t="s">
        <v>322</v>
      </c>
      <c r="C118" s="71" t="s">
        <v>378</v>
      </c>
      <c r="D118" s="72" t="s">
        <v>512</v>
      </c>
      <c r="E118" s="73">
        <v>20</v>
      </c>
      <c r="F118" s="73">
        <v>21</v>
      </c>
      <c r="G118" s="73">
        <f t="shared" si="2"/>
        <v>41</v>
      </c>
      <c r="H118" s="73">
        <v>41</v>
      </c>
      <c r="I118" s="74">
        <v>74.739999999999995</v>
      </c>
      <c r="J118" s="63"/>
      <c r="K118" s="24">
        <f t="shared" si="3"/>
        <v>0</v>
      </c>
    </row>
    <row r="119" spans="1:11" ht="51" x14ac:dyDescent="0.25">
      <c r="A119" s="71" t="s">
        <v>779</v>
      </c>
      <c r="B119" s="71" t="s">
        <v>322</v>
      </c>
      <c r="C119" s="71" t="s">
        <v>379</v>
      </c>
      <c r="D119" s="72" t="s">
        <v>513</v>
      </c>
      <c r="E119" s="73">
        <v>20</v>
      </c>
      <c r="F119" s="73">
        <v>21</v>
      </c>
      <c r="G119" s="73">
        <f t="shared" si="2"/>
        <v>41</v>
      </c>
      <c r="H119" s="73">
        <v>41</v>
      </c>
      <c r="I119" s="74">
        <v>127.51</v>
      </c>
      <c r="J119" s="63"/>
      <c r="K119" s="24">
        <f t="shared" si="3"/>
        <v>0</v>
      </c>
    </row>
    <row r="120" spans="1:11" ht="51" x14ac:dyDescent="0.25">
      <c r="A120" s="71" t="s">
        <v>780</v>
      </c>
      <c r="B120" s="71" t="s">
        <v>322</v>
      </c>
      <c r="C120" s="71" t="s">
        <v>380</v>
      </c>
      <c r="D120" s="72" t="s">
        <v>514</v>
      </c>
      <c r="E120" s="73">
        <v>20</v>
      </c>
      <c r="F120" s="73">
        <v>21</v>
      </c>
      <c r="G120" s="73">
        <f t="shared" si="2"/>
        <v>41</v>
      </c>
      <c r="H120" s="73">
        <v>41</v>
      </c>
      <c r="I120" s="74">
        <v>127.51</v>
      </c>
      <c r="J120" s="63"/>
      <c r="K120" s="24">
        <f t="shared" si="3"/>
        <v>0</v>
      </c>
    </row>
    <row r="121" spans="1:11" ht="38.25" x14ac:dyDescent="0.25">
      <c r="A121" s="71" t="s">
        <v>781</v>
      </c>
      <c r="B121" s="71" t="s">
        <v>322</v>
      </c>
      <c r="C121" s="71" t="s">
        <v>515</v>
      </c>
      <c r="D121" s="72" t="s">
        <v>516</v>
      </c>
      <c r="E121" s="73">
        <v>25</v>
      </c>
      <c r="F121" s="73">
        <v>27</v>
      </c>
      <c r="G121" s="73">
        <f t="shared" si="2"/>
        <v>52</v>
      </c>
      <c r="H121" s="73">
        <v>52</v>
      </c>
      <c r="I121" s="74">
        <v>45.5</v>
      </c>
      <c r="J121" s="63"/>
      <c r="K121" s="24">
        <f t="shared" si="3"/>
        <v>0</v>
      </c>
    </row>
    <row r="122" spans="1:11" ht="38.25" x14ac:dyDescent="0.25">
      <c r="A122" s="71" t="s">
        <v>782</v>
      </c>
      <c r="B122" s="71" t="s">
        <v>322</v>
      </c>
      <c r="C122" s="71" t="s">
        <v>517</v>
      </c>
      <c r="D122" s="72" t="s">
        <v>518</v>
      </c>
      <c r="E122" s="73">
        <v>25</v>
      </c>
      <c r="F122" s="73">
        <v>27</v>
      </c>
      <c r="G122" s="73">
        <f t="shared" si="2"/>
        <v>52</v>
      </c>
      <c r="H122" s="73">
        <v>52</v>
      </c>
      <c r="I122" s="74">
        <v>45.5</v>
      </c>
      <c r="J122" s="63"/>
      <c r="K122" s="24">
        <f t="shared" si="3"/>
        <v>0</v>
      </c>
    </row>
    <row r="123" spans="1:11" ht="38.25" x14ac:dyDescent="0.25">
      <c r="A123" s="71" t="s">
        <v>783</v>
      </c>
      <c r="B123" s="71" t="s">
        <v>311</v>
      </c>
      <c r="C123" s="71" t="s">
        <v>293</v>
      </c>
      <c r="D123" s="72" t="s">
        <v>398</v>
      </c>
      <c r="E123" s="73">
        <v>213</v>
      </c>
      <c r="F123" s="73">
        <v>226</v>
      </c>
      <c r="G123" s="73">
        <f t="shared" si="2"/>
        <v>439</v>
      </c>
      <c r="H123" s="73">
        <v>439</v>
      </c>
      <c r="I123" s="74">
        <v>29.25</v>
      </c>
      <c r="J123" s="63"/>
      <c r="K123" s="24">
        <f t="shared" si="3"/>
        <v>0</v>
      </c>
    </row>
    <row r="124" spans="1:11" ht="38.25" x14ac:dyDescent="0.25">
      <c r="A124" s="71" t="s">
        <v>784</v>
      </c>
      <c r="B124" s="71" t="s">
        <v>311</v>
      </c>
      <c r="C124" s="71" t="s">
        <v>294</v>
      </c>
      <c r="D124" s="72" t="s">
        <v>399</v>
      </c>
      <c r="E124" s="73">
        <v>213</v>
      </c>
      <c r="F124" s="73">
        <v>226</v>
      </c>
      <c r="G124" s="73">
        <f t="shared" si="2"/>
        <v>439</v>
      </c>
      <c r="H124" s="73">
        <v>439</v>
      </c>
      <c r="I124" s="74">
        <v>23.92</v>
      </c>
      <c r="J124" s="63"/>
      <c r="K124" s="24">
        <f t="shared" si="3"/>
        <v>0</v>
      </c>
    </row>
    <row r="125" spans="1:11" ht="25.5" x14ac:dyDescent="0.25">
      <c r="A125" s="71" t="s">
        <v>785</v>
      </c>
      <c r="B125" s="71" t="s">
        <v>311</v>
      </c>
      <c r="C125" s="71" t="s">
        <v>300</v>
      </c>
      <c r="D125" s="72" t="s">
        <v>400</v>
      </c>
      <c r="E125" s="73">
        <v>213</v>
      </c>
      <c r="F125" s="73">
        <v>226</v>
      </c>
      <c r="G125" s="73">
        <f t="shared" si="2"/>
        <v>439</v>
      </c>
      <c r="H125" s="73">
        <v>439</v>
      </c>
      <c r="I125" s="74">
        <v>23.91</v>
      </c>
      <c r="J125" s="63"/>
      <c r="K125" s="24">
        <f t="shared" si="3"/>
        <v>0</v>
      </c>
    </row>
    <row r="126" spans="1:11" ht="38.25" x14ac:dyDescent="0.25">
      <c r="A126" s="71" t="s">
        <v>786</v>
      </c>
      <c r="B126" s="71" t="s">
        <v>311</v>
      </c>
      <c r="C126" s="71" t="s">
        <v>297</v>
      </c>
      <c r="D126" s="72" t="s">
        <v>401</v>
      </c>
      <c r="E126" s="73">
        <v>213</v>
      </c>
      <c r="F126" s="73">
        <v>226</v>
      </c>
      <c r="G126" s="73">
        <f t="shared" si="2"/>
        <v>439</v>
      </c>
      <c r="H126" s="73">
        <v>439</v>
      </c>
      <c r="I126" s="74">
        <v>12.81</v>
      </c>
      <c r="J126" s="63"/>
      <c r="K126" s="24">
        <f t="shared" si="3"/>
        <v>0</v>
      </c>
    </row>
    <row r="127" spans="1:11" ht="25.5" x14ac:dyDescent="0.25">
      <c r="A127" s="71" t="s">
        <v>787</v>
      </c>
      <c r="B127" s="71" t="s">
        <v>311</v>
      </c>
      <c r="C127" s="71" t="s">
        <v>298</v>
      </c>
      <c r="D127" s="72" t="s">
        <v>402</v>
      </c>
      <c r="E127" s="73">
        <v>213</v>
      </c>
      <c r="F127" s="73">
        <v>226</v>
      </c>
      <c r="G127" s="73">
        <f t="shared" si="2"/>
        <v>439</v>
      </c>
      <c r="H127" s="73">
        <v>439</v>
      </c>
      <c r="I127" s="74">
        <v>12.81</v>
      </c>
      <c r="J127" s="63"/>
      <c r="K127" s="24">
        <f t="shared" si="3"/>
        <v>0</v>
      </c>
    </row>
    <row r="128" spans="1:11" ht="38.25" x14ac:dyDescent="0.25">
      <c r="A128" s="71" t="s">
        <v>788</v>
      </c>
      <c r="B128" s="71" t="s">
        <v>311</v>
      </c>
      <c r="C128" s="71" t="s">
        <v>299</v>
      </c>
      <c r="D128" s="72" t="s">
        <v>403</v>
      </c>
      <c r="E128" s="73">
        <v>213</v>
      </c>
      <c r="F128" s="73">
        <v>226</v>
      </c>
      <c r="G128" s="73">
        <f t="shared" si="2"/>
        <v>439</v>
      </c>
      <c r="H128" s="73">
        <v>439</v>
      </c>
      <c r="I128" s="74">
        <v>12.81</v>
      </c>
      <c r="J128" s="63"/>
      <c r="K128" s="24">
        <f t="shared" si="3"/>
        <v>0</v>
      </c>
    </row>
    <row r="129" spans="1:11" ht="38.25" x14ac:dyDescent="0.25">
      <c r="A129" s="71" t="s">
        <v>789</v>
      </c>
      <c r="B129" s="71" t="s">
        <v>311</v>
      </c>
      <c r="C129" s="71" t="s">
        <v>384</v>
      </c>
      <c r="D129" s="72" t="s">
        <v>404</v>
      </c>
      <c r="E129" s="73">
        <v>3500</v>
      </c>
      <c r="F129" s="73">
        <v>3710</v>
      </c>
      <c r="G129" s="73">
        <f t="shared" si="2"/>
        <v>7210</v>
      </c>
      <c r="H129" s="73">
        <v>7210</v>
      </c>
      <c r="I129" s="74">
        <v>11</v>
      </c>
      <c r="J129" s="63"/>
      <c r="K129" s="24">
        <f t="shared" si="3"/>
        <v>0</v>
      </c>
    </row>
    <row r="130" spans="1:11" ht="38.25" x14ac:dyDescent="0.25">
      <c r="A130" s="71" t="s">
        <v>790</v>
      </c>
      <c r="B130" s="71" t="s">
        <v>311</v>
      </c>
      <c r="C130" s="71" t="s">
        <v>295</v>
      </c>
      <c r="D130" s="72" t="s">
        <v>405</v>
      </c>
      <c r="E130" s="73">
        <v>213</v>
      </c>
      <c r="F130" s="73">
        <v>226</v>
      </c>
      <c r="G130" s="73">
        <f t="shared" si="2"/>
        <v>439</v>
      </c>
      <c r="H130" s="73">
        <v>439</v>
      </c>
      <c r="I130" s="74">
        <v>9.61</v>
      </c>
      <c r="J130" s="63"/>
      <c r="K130" s="24">
        <f t="shared" si="3"/>
        <v>0</v>
      </c>
    </row>
    <row r="131" spans="1:11" ht="38.25" x14ac:dyDescent="0.25">
      <c r="A131" s="71" t="s">
        <v>791</v>
      </c>
      <c r="B131" s="71" t="s">
        <v>311</v>
      </c>
      <c r="C131" s="71" t="s">
        <v>296</v>
      </c>
      <c r="D131" s="72" t="s">
        <v>406</v>
      </c>
      <c r="E131" s="73">
        <v>213</v>
      </c>
      <c r="F131" s="73">
        <v>226</v>
      </c>
      <c r="G131" s="73">
        <f t="shared" si="2"/>
        <v>439</v>
      </c>
      <c r="H131" s="73">
        <v>439</v>
      </c>
      <c r="I131" s="74">
        <v>9.61</v>
      </c>
      <c r="J131" s="63"/>
      <c r="K131" s="24">
        <f t="shared" si="3"/>
        <v>0</v>
      </c>
    </row>
    <row r="132" spans="1:11" ht="38.25" x14ac:dyDescent="0.25">
      <c r="A132" s="71" t="s">
        <v>792</v>
      </c>
      <c r="B132" s="71" t="s">
        <v>311</v>
      </c>
      <c r="C132" s="71" t="s">
        <v>407</v>
      </c>
      <c r="D132" s="72" t="s">
        <v>408</v>
      </c>
      <c r="E132" s="73">
        <v>71</v>
      </c>
      <c r="F132" s="73">
        <v>75</v>
      </c>
      <c r="G132" s="73">
        <f t="shared" si="2"/>
        <v>146</v>
      </c>
      <c r="H132" s="73">
        <v>146</v>
      </c>
      <c r="I132" s="74">
        <v>23.91</v>
      </c>
      <c r="J132" s="63"/>
      <c r="K132" s="24">
        <f t="shared" si="3"/>
        <v>0</v>
      </c>
    </row>
    <row r="133" spans="1:11" ht="38.25" x14ac:dyDescent="0.25">
      <c r="A133" s="71" t="s">
        <v>793</v>
      </c>
      <c r="B133" s="71" t="s">
        <v>311</v>
      </c>
      <c r="C133" s="71" t="s">
        <v>409</v>
      </c>
      <c r="D133" s="72" t="s">
        <v>410</v>
      </c>
      <c r="E133" s="73">
        <v>71</v>
      </c>
      <c r="F133" s="73">
        <v>75</v>
      </c>
      <c r="G133" s="73">
        <f t="shared" ref="G133:G151" si="4">F133+E133</f>
        <v>146</v>
      </c>
      <c r="H133" s="73">
        <v>146</v>
      </c>
      <c r="I133" s="74">
        <v>23.91</v>
      </c>
      <c r="J133" s="63"/>
      <c r="K133" s="24">
        <f t="shared" ref="K133:K151" si="5">J133*H133</f>
        <v>0</v>
      </c>
    </row>
    <row r="134" spans="1:11" ht="38.25" x14ac:dyDescent="0.25">
      <c r="A134" s="71" t="s">
        <v>794</v>
      </c>
      <c r="B134" s="71" t="s">
        <v>311</v>
      </c>
      <c r="C134" s="71" t="s">
        <v>411</v>
      </c>
      <c r="D134" s="72" t="s">
        <v>412</v>
      </c>
      <c r="E134" s="73">
        <v>71</v>
      </c>
      <c r="F134" s="73">
        <v>75</v>
      </c>
      <c r="G134" s="73">
        <f t="shared" si="4"/>
        <v>146</v>
      </c>
      <c r="H134" s="73">
        <v>146</v>
      </c>
      <c r="I134" s="74">
        <v>23.91</v>
      </c>
      <c r="J134" s="63"/>
      <c r="K134" s="24">
        <f t="shared" si="5"/>
        <v>0</v>
      </c>
    </row>
    <row r="135" spans="1:11" ht="25.5" x14ac:dyDescent="0.25">
      <c r="A135" s="71" t="s">
        <v>795</v>
      </c>
      <c r="B135" s="71" t="s">
        <v>311</v>
      </c>
      <c r="C135" s="71" t="s">
        <v>413</v>
      </c>
      <c r="D135" s="72" t="s">
        <v>414</v>
      </c>
      <c r="E135" s="73">
        <v>71</v>
      </c>
      <c r="F135" s="73">
        <v>75</v>
      </c>
      <c r="G135" s="73">
        <f t="shared" si="4"/>
        <v>146</v>
      </c>
      <c r="H135" s="73">
        <v>146</v>
      </c>
      <c r="I135" s="74">
        <v>49</v>
      </c>
      <c r="J135" s="63"/>
      <c r="K135" s="24">
        <f t="shared" si="5"/>
        <v>0</v>
      </c>
    </row>
    <row r="136" spans="1:11" ht="25.5" x14ac:dyDescent="0.25">
      <c r="A136" s="71" t="s">
        <v>796</v>
      </c>
      <c r="B136" s="71" t="s">
        <v>311</v>
      </c>
      <c r="C136" s="71" t="s">
        <v>415</v>
      </c>
      <c r="D136" s="72" t="s">
        <v>416</v>
      </c>
      <c r="E136" s="73">
        <v>71</v>
      </c>
      <c r="F136" s="73">
        <v>75</v>
      </c>
      <c r="G136" s="73">
        <f t="shared" si="4"/>
        <v>146</v>
      </c>
      <c r="H136" s="73">
        <v>146</v>
      </c>
      <c r="I136" s="74">
        <v>49</v>
      </c>
      <c r="J136" s="63"/>
      <c r="K136" s="24">
        <f t="shared" si="5"/>
        <v>0</v>
      </c>
    </row>
    <row r="137" spans="1:11" ht="25.5" x14ac:dyDescent="0.25">
      <c r="A137" s="71" t="s">
        <v>797</v>
      </c>
      <c r="B137" s="71" t="s">
        <v>311</v>
      </c>
      <c r="C137" s="71" t="s">
        <v>417</v>
      </c>
      <c r="D137" s="72" t="s">
        <v>418</v>
      </c>
      <c r="E137" s="73">
        <v>71</v>
      </c>
      <c r="F137" s="73">
        <v>75</v>
      </c>
      <c r="G137" s="73">
        <f t="shared" si="4"/>
        <v>146</v>
      </c>
      <c r="H137" s="73">
        <v>146</v>
      </c>
      <c r="I137" s="74">
        <v>49</v>
      </c>
      <c r="J137" s="63"/>
      <c r="K137" s="24">
        <f t="shared" si="5"/>
        <v>0</v>
      </c>
    </row>
    <row r="138" spans="1:11" ht="25.5" x14ac:dyDescent="0.25">
      <c r="A138" s="71" t="s">
        <v>798</v>
      </c>
      <c r="B138" s="71" t="s">
        <v>311</v>
      </c>
      <c r="C138" s="71" t="s">
        <v>419</v>
      </c>
      <c r="D138" s="72" t="s">
        <v>420</v>
      </c>
      <c r="E138" s="73">
        <v>53</v>
      </c>
      <c r="F138" s="73">
        <v>56</v>
      </c>
      <c r="G138" s="73">
        <f t="shared" si="4"/>
        <v>109</v>
      </c>
      <c r="H138" s="73">
        <v>109</v>
      </c>
      <c r="I138" s="74">
        <v>31.71</v>
      </c>
      <c r="J138" s="63"/>
      <c r="K138" s="24">
        <f t="shared" si="5"/>
        <v>0</v>
      </c>
    </row>
    <row r="139" spans="1:11" ht="25.5" x14ac:dyDescent="0.25">
      <c r="A139" s="71" t="s">
        <v>799</v>
      </c>
      <c r="B139" s="71" t="s">
        <v>311</v>
      </c>
      <c r="C139" s="71" t="s">
        <v>421</v>
      </c>
      <c r="D139" s="72" t="s">
        <v>422</v>
      </c>
      <c r="E139" s="73">
        <v>53</v>
      </c>
      <c r="F139" s="73">
        <v>56</v>
      </c>
      <c r="G139" s="73">
        <f t="shared" si="4"/>
        <v>109</v>
      </c>
      <c r="H139" s="73">
        <v>109</v>
      </c>
      <c r="I139" s="74">
        <v>31.71</v>
      </c>
      <c r="J139" s="63"/>
      <c r="K139" s="24">
        <f t="shared" si="5"/>
        <v>0</v>
      </c>
    </row>
    <row r="140" spans="1:11" ht="38.25" x14ac:dyDescent="0.25">
      <c r="A140" s="71" t="s">
        <v>800</v>
      </c>
      <c r="B140" s="71" t="s">
        <v>311</v>
      </c>
      <c r="C140" s="71" t="s">
        <v>423</v>
      </c>
      <c r="D140" s="72" t="s">
        <v>424</v>
      </c>
      <c r="E140" s="73">
        <v>53</v>
      </c>
      <c r="F140" s="73">
        <v>56</v>
      </c>
      <c r="G140" s="73">
        <f t="shared" si="4"/>
        <v>109</v>
      </c>
      <c r="H140" s="73">
        <v>109</v>
      </c>
      <c r="I140" s="74">
        <v>31.71</v>
      </c>
      <c r="J140" s="63"/>
      <c r="K140" s="24">
        <f t="shared" si="5"/>
        <v>0</v>
      </c>
    </row>
    <row r="141" spans="1:11" ht="38.25" x14ac:dyDescent="0.25">
      <c r="A141" s="71" t="s">
        <v>801</v>
      </c>
      <c r="B141" s="71" t="s">
        <v>311</v>
      </c>
      <c r="C141" s="71" t="s">
        <v>425</v>
      </c>
      <c r="D141" s="72" t="s">
        <v>426</v>
      </c>
      <c r="E141" s="73">
        <v>53</v>
      </c>
      <c r="F141" s="73">
        <v>56</v>
      </c>
      <c r="G141" s="73">
        <f t="shared" si="4"/>
        <v>109</v>
      </c>
      <c r="H141" s="73">
        <v>109</v>
      </c>
      <c r="I141" s="74">
        <v>31.71</v>
      </c>
      <c r="J141" s="63"/>
      <c r="K141" s="24">
        <f t="shared" si="5"/>
        <v>0</v>
      </c>
    </row>
    <row r="142" spans="1:11" ht="38.25" x14ac:dyDescent="0.25">
      <c r="A142" s="71" t="s">
        <v>802</v>
      </c>
      <c r="B142" s="71" t="s">
        <v>311</v>
      </c>
      <c r="C142" s="71" t="s">
        <v>301</v>
      </c>
      <c r="D142" s="72" t="s">
        <v>427</v>
      </c>
      <c r="E142" s="73">
        <v>213</v>
      </c>
      <c r="F142" s="73">
        <v>226</v>
      </c>
      <c r="G142" s="73">
        <f t="shared" si="4"/>
        <v>439</v>
      </c>
      <c r="H142" s="73">
        <v>439</v>
      </c>
      <c r="I142" s="74">
        <v>30.05</v>
      </c>
      <c r="J142" s="63"/>
      <c r="K142" s="24">
        <f t="shared" si="5"/>
        <v>0</v>
      </c>
    </row>
    <row r="143" spans="1:11" ht="38.25" x14ac:dyDescent="0.25">
      <c r="A143" s="71" t="s">
        <v>803</v>
      </c>
      <c r="B143" s="71" t="s">
        <v>311</v>
      </c>
      <c r="C143" s="71" t="s">
        <v>302</v>
      </c>
      <c r="D143" s="72" t="s">
        <v>428</v>
      </c>
      <c r="E143" s="73">
        <v>213</v>
      </c>
      <c r="F143" s="73">
        <v>226</v>
      </c>
      <c r="G143" s="73">
        <f t="shared" si="4"/>
        <v>439</v>
      </c>
      <c r="H143" s="73">
        <v>439</v>
      </c>
      <c r="I143" s="74">
        <v>29.25</v>
      </c>
      <c r="J143" s="63"/>
      <c r="K143" s="24">
        <f t="shared" si="5"/>
        <v>0</v>
      </c>
    </row>
    <row r="144" spans="1:11" ht="38.25" x14ac:dyDescent="0.25">
      <c r="A144" s="71" t="s">
        <v>804</v>
      </c>
      <c r="B144" s="71" t="s">
        <v>311</v>
      </c>
      <c r="C144" s="71" t="s">
        <v>303</v>
      </c>
      <c r="D144" s="72" t="s">
        <v>429</v>
      </c>
      <c r="E144" s="73">
        <v>213</v>
      </c>
      <c r="F144" s="73">
        <v>226</v>
      </c>
      <c r="G144" s="73">
        <f t="shared" si="4"/>
        <v>439</v>
      </c>
      <c r="H144" s="73">
        <v>439</v>
      </c>
      <c r="I144" s="74">
        <v>29.25</v>
      </c>
      <c r="J144" s="63"/>
      <c r="K144" s="24">
        <f t="shared" si="5"/>
        <v>0</v>
      </c>
    </row>
    <row r="145" spans="1:11" ht="30" x14ac:dyDescent="0.25">
      <c r="A145" s="77" t="s">
        <v>820</v>
      </c>
      <c r="B145" s="77" t="s">
        <v>311</v>
      </c>
      <c r="C145" s="77" t="s">
        <v>821</v>
      </c>
      <c r="D145" s="75" t="s">
        <v>822</v>
      </c>
      <c r="E145" s="78">
        <v>50</v>
      </c>
      <c r="F145" s="78">
        <v>50</v>
      </c>
      <c r="G145" s="79">
        <f t="shared" si="4"/>
        <v>100</v>
      </c>
      <c r="H145" s="78">
        <v>100</v>
      </c>
      <c r="I145" s="80">
        <v>26</v>
      </c>
      <c r="J145" s="63"/>
      <c r="K145" s="24">
        <f t="shared" si="5"/>
        <v>0</v>
      </c>
    </row>
    <row r="146" spans="1:11" ht="60" x14ac:dyDescent="0.25">
      <c r="A146" s="77" t="s">
        <v>823</v>
      </c>
      <c r="B146" s="77" t="s">
        <v>824</v>
      </c>
      <c r="C146" s="77" t="s">
        <v>825</v>
      </c>
      <c r="D146" s="75" t="s">
        <v>840</v>
      </c>
      <c r="E146" s="78">
        <v>50</v>
      </c>
      <c r="F146" s="78">
        <v>50</v>
      </c>
      <c r="G146" s="79">
        <f t="shared" si="4"/>
        <v>100</v>
      </c>
      <c r="H146" s="78">
        <v>100</v>
      </c>
      <c r="I146" s="80">
        <v>43</v>
      </c>
      <c r="J146" s="63"/>
      <c r="K146" s="24">
        <f t="shared" si="5"/>
        <v>0</v>
      </c>
    </row>
    <row r="147" spans="1:11" x14ac:dyDescent="0.25">
      <c r="A147" s="77" t="s">
        <v>826</v>
      </c>
      <c r="B147" s="77" t="s">
        <v>311</v>
      </c>
      <c r="C147" s="77" t="s">
        <v>827</v>
      </c>
      <c r="D147" s="75" t="s">
        <v>828</v>
      </c>
      <c r="E147" s="78">
        <v>25</v>
      </c>
      <c r="F147" s="78">
        <v>25</v>
      </c>
      <c r="G147" s="79">
        <f t="shared" si="4"/>
        <v>50</v>
      </c>
      <c r="H147" s="78">
        <v>50</v>
      </c>
      <c r="I147" s="80">
        <v>13</v>
      </c>
      <c r="J147" s="63"/>
      <c r="K147" s="24">
        <f t="shared" si="5"/>
        <v>0</v>
      </c>
    </row>
    <row r="148" spans="1:11" ht="45" x14ac:dyDescent="0.25">
      <c r="A148" s="77" t="s">
        <v>829</v>
      </c>
      <c r="B148" s="77" t="s">
        <v>322</v>
      </c>
      <c r="C148" s="77" t="s">
        <v>830</v>
      </c>
      <c r="D148" s="75" t="s">
        <v>841</v>
      </c>
      <c r="E148" s="78">
        <v>37.5</v>
      </c>
      <c r="F148" s="78">
        <v>37.5</v>
      </c>
      <c r="G148" s="79">
        <f t="shared" si="4"/>
        <v>75</v>
      </c>
      <c r="H148" s="78">
        <v>75</v>
      </c>
      <c r="I148" s="80">
        <v>38</v>
      </c>
      <c r="J148" s="63"/>
      <c r="K148" s="24">
        <f t="shared" si="5"/>
        <v>0</v>
      </c>
    </row>
    <row r="149" spans="1:11" ht="45" x14ac:dyDescent="0.25">
      <c r="A149" s="77" t="s">
        <v>831</v>
      </c>
      <c r="B149" s="77" t="s">
        <v>824</v>
      </c>
      <c r="C149" s="77" t="s">
        <v>832</v>
      </c>
      <c r="D149" s="75" t="s">
        <v>833</v>
      </c>
      <c r="E149" s="78">
        <v>5</v>
      </c>
      <c r="F149" s="78">
        <v>5</v>
      </c>
      <c r="G149" s="79">
        <f t="shared" si="4"/>
        <v>10</v>
      </c>
      <c r="H149" s="78">
        <v>10</v>
      </c>
      <c r="I149" s="80">
        <v>100</v>
      </c>
      <c r="J149" s="63"/>
      <c r="K149" s="24">
        <f t="shared" si="5"/>
        <v>0</v>
      </c>
    </row>
    <row r="150" spans="1:11" ht="30" x14ac:dyDescent="0.25">
      <c r="A150" s="77" t="s">
        <v>834</v>
      </c>
      <c r="B150" s="77" t="s">
        <v>824</v>
      </c>
      <c r="C150" s="77" t="s">
        <v>835</v>
      </c>
      <c r="D150" s="75" t="s">
        <v>836</v>
      </c>
      <c r="E150" s="78">
        <v>5</v>
      </c>
      <c r="F150" s="78">
        <v>5</v>
      </c>
      <c r="G150" s="79">
        <f t="shared" si="4"/>
        <v>10</v>
      </c>
      <c r="H150" s="78">
        <v>10</v>
      </c>
      <c r="I150" s="80">
        <v>45</v>
      </c>
      <c r="J150" s="63"/>
      <c r="K150" s="24">
        <f t="shared" si="5"/>
        <v>0</v>
      </c>
    </row>
    <row r="151" spans="1:11" ht="30" x14ac:dyDescent="0.25">
      <c r="A151" s="77" t="s">
        <v>837</v>
      </c>
      <c r="B151" s="77" t="s">
        <v>824</v>
      </c>
      <c r="C151" s="77" t="s">
        <v>838</v>
      </c>
      <c r="D151" s="75" t="s">
        <v>839</v>
      </c>
      <c r="E151" s="79">
        <v>5</v>
      </c>
      <c r="F151" s="79">
        <v>5</v>
      </c>
      <c r="G151" s="79">
        <f t="shared" si="4"/>
        <v>10</v>
      </c>
      <c r="H151" s="78">
        <v>10</v>
      </c>
      <c r="I151" s="80">
        <v>32</v>
      </c>
      <c r="J151" s="63"/>
      <c r="K151" s="24">
        <f t="shared" si="5"/>
        <v>0</v>
      </c>
    </row>
    <row r="152" spans="1:11" ht="39.950000000000003" customHeight="1" x14ac:dyDescent="0.25">
      <c r="D152" s="65"/>
      <c r="G152" s="16" t="s">
        <v>921</v>
      </c>
      <c r="H152" s="16"/>
      <c r="I152" s="16"/>
      <c r="J152" s="16"/>
      <c r="K152" s="81">
        <f>SUM(K4:K151)</f>
        <v>0</v>
      </c>
    </row>
    <row r="155" spans="1:11" x14ac:dyDescent="0.25">
      <c r="A155" s="37" t="s">
        <v>587</v>
      </c>
    </row>
    <row r="159" spans="1:11" x14ac:dyDescent="0.25">
      <c r="H159" s="62"/>
      <c r="I159" s="66"/>
      <c r="J159" s="67"/>
    </row>
    <row r="163" spans="8:8" ht="15.75" x14ac:dyDescent="0.25">
      <c r="H163" s="43" t="s">
        <v>582</v>
      </c>
    </row>
  </sheetData>
  <sheetProtection password="F1E5" sheet="1" objects="1" scenarios="1"/>
  <mergeCells count="2">
    <mergeCell ref="A1:K1"/>
    <mergeCell ref="G152:J152"/>
  </mergeCells>
  <pageMargins left="0.7" right="0.7" top="0.75" bottom="0.75" header="0.3" footer="0.3"/>
  <pageSetup paperSize="9" scale="64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showGridLines="0" workbookViewId="0">
      <selection sqref="A1:J1"/>
    </sheetView>
  </sheetViews>
  <sheetFormatPr baseColWidth="10" defaultColWidth="30.28515625" defaultRowHeight="15" outlineLevelCol="1" x14ac:dyDescent="0.25"/>
  <cols>
    <col min="1" max="1" width="24.5703125" style="11" customWidth="1"/>
    <col min="2" max="2" width="12.28515625" style="11" bestFit="1" customWidth="1"/>
    <col min="3" max="3" width="30" style="11" customWidth="1"/>
    <col min="4" max="4" width="12.7109375" style="92" customWidth="1"/>
    <col min="5" max="5" width="10.7109375" style="11" customWidth="1"/>
    <col min="6" max="6" width="12.7109375" style="11" customWidth="1"/>
    <col min="7" max="7" width="12.7109375" style="88" customWidth="1"/>
    <col min="8" max="8" width="1.42578125" style="88" customWidth="1"/>
    <col min="9" max="9" width="12.7109375" style="11" customWidth="1"/>
    <col min="10" max="10" width="16.28515625" style="88" bestFit="1" customWidth="1"/>
    <col min="11" max="11" width="6.42578125" style="11" customWidth="1"/>
    <col min="12" max="13" width="14.42578125" style="11" hidden="1" customWidth="1" outlineLevel="1"/>
    <col min="14" max="14" width="14.7109375" style="88" hidden="1" customWidth="1" outlineLevel="1"/>
    <col min="15" max="15" width="14.7109375" style="11" hidden="1" customWidth="1" outlineLevel="1"/>
    <col min="16" max="16" width="30.28515625" style="11" collapsed="1"/>
    <col min="17" max="16384" width="30.28515625" style="11"/>
  </cols>
  <sheetData>
    <row r="1" spans="1:16" ht="23.25" x14ac:dyDescent="0.35">
      <c r="A1" s="101" t="s">
        <v>922</v>
      </c>
      <c r="B1" s="101"/>
      <c r="C1" s="101"/>
      <c r="D1" s="101"/>
      <c r="E1" s="101"/>
      <c r="F1" s="101"/>
      <c r="G1" s="101"/>
      <c r="H1" s="101"/>
      <c r="I1" s="101"/>
      <c r="J1" s="101"/>
    </row>
    <row r="3" spans="1:16" s="89" customFormat="1" ht="21" customHeight="1" x14ac:dyDescent="0.25">
      <c r="C3" s="12" t="s">
        <v>903</v>
      </c>
      <c r="D3" s="12" t="s">
        <v>857</v>
      </c>
      <c r="E3" s="12" t="s">
        <v>858</v>
      </c>
      <c r="F3" s="12" t="s">
        <v>859</v>
      </c>
      <c r="G3" s="12" t="s">
        <v>860</v>
      </c>
      <c r="H3" s="102"/>
      <c r="I3" s="12" t="s">
        <v>861</v>
      </c>
      <c r="J3" s="12" t="s">
        <v>862</v>
      </c>
      <c r="L3" s="90">
        <v>1.1000000000000001</v>
      </c>
      <c r="M3" s="91"/>
      <c r="N3" s="91" t="s">
        <v>864</v>
      </c>
      <c r="O3" s="91"/>
    </row>
    <row r="4" spans="1:16" ht="6" customHeight="1" x14ac:dyDescent="0.25"/>
    <row r="5" spans="1:16" ht="68.650000000000006" customHeight="1" x14ac:dyDescent="0.25">
      <c r="A5" s="12" t="s">
        <v>865</v>
      </c>
      <c r="B5" s="12" t="s">
        <v>866</v>
      </c>
      <c r="C5" s="12" t="s">
        <v>867</v>
      </c>
      <c r="D5" s="12" t="s">
        <v>868</v>
      </c>
      <c r="E5" s="12" t="s">
        <v>869</v>
      </c>
      <c r="F5" s="12" t="s">
        <v>870</v>
      </c>
      <c r="G5" s="12" t="s">
        <v>871</v>
      </c>
      <c r="H5" s="103"/>
      <c r="I5" s="12" t="s">
        <v>872</v>
      </c>
      <c r="J5" s="12" t="s">
        <v>928</v>
      </c>
      <c r="L5" s="93" t="s">
        <v>873</v>
      </c>
      <c r="M5" s="93" t="s">
        <v>874</v>
      </c>
      <c r="N5" s="93" t="s">
        <v>875</v>
      </c>
      <c r="O5" s="93" t="s">
        <v>876</v>
      </c>
    </row>
    <row r="6" spans="1:16" ht="12" customHeight="1" x14ac:dyDescent="0.25">
      <c r="J6" s="132"/>
    </row>
    <row r="7" spans="1:16" ht="34.9" customHeight="1" x14ac:dyDescent="0.25">
      <c r="A7" s="104" t="s">
        <v>877</v>
      </c>
      <c r="B7" s="45" t="s">
        <v>878</v>
      </c>
      <c r="C7" s="45" t="s">
        <v>879</v>
      </c>
      <c r="D7" s="15">
        <v>7.4</v>
      </c>
      <c r="E7" s="46">
        <v>1</v>
      </c>
      <c r="F7" s="46">
        <v>500</v>
      </c>
      <c r="G7" s="105">
        <f>+E7*F7</f>
        <v>500</v>
      </c>
      <c r="H7" s="94"/>
      <c r="I7" s="82"/>
      <c r="J7" s="133">
        <f>+G7*I7</f>
        <v>0</v>
      </c>
      <c r="L7" s="90">
        <v>6.75</v>
      </c>
      <c r="M7" s="90">
        <f>+L7*$L$3</f>
        <v>7.4250000000000007</v>
      </c>
      <c r="N7" s="95">
        <v>7.4</v>
      </c>
      <c r="O7" s="96">
        <f>+(N7-L7)/L7</f>
        <v>9.6296296296296352E-2</v>
      </c>
      <c r="P7" s="97"/>
    </row>
    <row r="8" spans="1:16" ht="34.9" customHeight="1" x14ac:dyDescent="0.25">
      <c r="A8" s="106"/>
      <c r="B8" s="45" t="s">
        <v>880</v>
      </c>
      <c r="C8" s="45" t="s">
        <v>881</v>
      </c>
      <c r="D8" s="15">
        <v>7</v>
      </c>
      <c r="E8" s="46">
        <v>1</v>
      </c>
      <c r="F8" s="46">
        <v>2500</v>
      </c>
      <c r="G8" s="105">
        <f t="shared" ref="G8:G10" si="0">+E8*F8</f>
        <v>2500</v>
      </c>
      <c r="H8" s="94"/>
      <c r="I8" s="82"/>
      <c r="J8" s="133">
        <f>+G8*I8</f>
        <v>0</v>
      </c>
      <c r="L8" s="90">
        <v>6.25</v>
      </c>
      <c r="M8" s="90">
        <f>+L8*$L$3</f>
        <v>6.8750000000000009</v>
      </c>
      <c r="N8" s="95">
        <v>7</v>
      </c>
      <c r="O8" s="96">
        <f t="shared" ref="O8:O10" si="1">+(N8-L8)/L8</f>
        <v>0.12</v>
      </c>
    </row>
    <row r="9" spans="1:16" ht="34.9" customHeight="1" x14ac:dyDescent="0.25">
      <c r="A9" s="106"/>
      <c r="B9" s="45" t="s">
        <v>882</v>
      </c>
      <c r="C9" s="45" t="s">
        <v>883</v>
      </c>
      <c r="D9" s="15">
        <v>7.4</v>
      </c>
      <c r="E9" s="46">
        <v>1</v>
      </c>
      <c r="F9" s="46">
        <v>8000</v>
      </c>
      <c r="G9" s="105">
        <f t="shared" si="0"/>
        <v>8000</v>
      </c>
      <c r="H9" s="94"/>
      <c r="I9" s="82"/>
      <c r="J9" s="133">
        <f>+G9*I9</f>
        <v>0</v>
      </c>
      <c r="L9" s="90">
        <v>6.75</v>
      </c>
      <c r="M9" s="90">
        <f t="shared" ref="M9:M25" si="2">+L9*$L$3</f>
        <v>7.4250000000000007</v>
      </c>
      <c r="N9" s="95">
        <v>7.4</v>
      </c>
      <c r="O9" s="96">
        <f t="shared" si="1"/>
        <v>9.6296296296296352E-2</v>
      </c>
    </row>
    <row r="10" spans="1:16" ht="34.9" customHeight="1" x14ac:dyDescent="0.25">
      <c r="A10" s="106"/>
      <c r="B10" s="45" t="s">
        <v>884</v>
      </c>
      <c r="C10" s="45" t="s">
        <v>885</v>
      </c>
      <c r="D10" s="15">
        <v>7.5</v>
      </c>
      <c r="E10" s="46">
        <v>1</v>
      </c>
      <c r="F10" s="46">
        <v>12000</v>
      </c>
      <c r="G10" s="105">
        <f t="shared" si="0"/>
        <v>12000</v>
      </c>
      <c r="H10" s="94"/>
      <c r="I10" s="82"/>
      <c r="J10" s="133">
        <f>+G10*I10</f>
        <v>0</v>
      </c>
      <c r="L10" s="90">
        <v>6.95</v>
      </c>
      <c r="M10" s="90">
        <f t="shared" si="2"/>
        <v>7.6450000000000005</v>
      </c>
      <c r="N10" s="95">
        <v>7.5</v>
      </c>
      <c r="O10" s="96">
        <f t="shared" si="1"/>
        <v>7.913669064748198E-2</v>
      </c>
    </row>
    <row r="11" spans="1:16" ht="34.9" customHeight="1" x14ac:dyDescent="0.25">
      <c r="A11" s="107"/>
      <c r="B11" s="108" t="s">
        <v>886</v>
      </c>
      <c r="C11" s="109"/>
      <c r="D11" s="27" t="s">
        <v>846</v>
      </c>
      <c r="E11" s="110">
        <f>SUM(E7:E10)</f>
        <v>4</v>
      </c>
      <c r="F11" s="110">
        <f>SUM(F7:F10)</f>
        <v>23000</v>
      </c>
      <c r="G11" s="110">
        <f>SUM(G7:G10)</f>
        <v>23000</v>
      </c>
      <c r="H11" s="94"/>
      <c r="I11" s="83" t="s">
        <v>846</v>
      </c>
      <c r="J11" s="28">
        <f>SUM(J7:J10)</f>
        <v>0</v>
      </c>
      <c r="L11" s="98"/>
      <c r="M11" s="98"/>
      <c r="N11" s="99"/>
      <c r="O11" s="100"/>
    </row>
    <row r="12" spans="1:16" ht="34.9" customHeight="1" x14ac:dyDescent="0.25">
      <c r="A12" s="111" t="s">
        <v>887</v>
      </c>
      <c r="B12" s="45" t="s">
        <v>888</v>
      </c>
      <c r="C12" s="45" t="s">
        <v>879</v>
      </c>
      <c r="D12" s="15">
        <v>8.1999999999999993</v>
      </c>
      <c r="E12" s="46">
        <v>1</v>
      </c>
      <c r="F12" s="46">
        <v>500</v>
      </c>
      <c r="G12" s="105">
        <f>+E12*F12</f>
        <v>500</v>
      </c>
      <c r="H12" s="94"/>
      <c r="I12" s="82"/>
      <c r="J12" s="133">
        <f>+G12*I12</f>
        <v>0</v>
      </c>
      <c r="L12" s="90">
        <v>7.5</v>
      </c>
      <c r="M12" s="90">
        <f t="shared" si="2"/>
        <v>8.25</v>
      </c>
      <c r="N12" s="95">
        <v>8.1999999999999993</v>
      </c>
      <c r="O12" s="96">
        <f>+(N12-L12)/L12</f>
        <v>9.333333333333324E-2</v>
      </c>
    </row>
    <row r="13" spans="1:16" ht="34.9" customHeight="1" x14ac:dyDescent="0.25">
      <c r="A13" s="112"/>
      <c r="B13" s="45" t="s">
        <v>889</v>
      </c>
      <c r="C13" s="45" t="s">
        <v>881</v>
      </c>
      <c r="D13" s="15">
        <v>8</v>
      </c>
      <c r="E13" s="46">
        <v>1</v>
      </c>
      <c r="F13" s="46">
        <v>2500</v>
      </c>
      <c r="G13" s="105">
        <f t="shared" ref="G13:G15" si="3">+E13*F13</f>
        <v>2500</v>
      </c>
      <c r="H13" s="94"/>
      <c r="I13" s="82"/>
      <c r="J13" s="133">
        <f>+G13*I13</f>
        <v>0</v>
      </c>
      <c r="L13" s="90">
        <v>7.5</v>
      </c>
      <c r="M13" s="90">
        <f t="shared" si="2"/>
        <v>8.25</v>
      </c>
      <c r="N13" s="95">
        <v>8</v>
      </c>
      <c r="O13" s="96">
        <f t="shared" ref="O13:O15" si="4">+(N13-L13)/L13</f>
        <v>6.6666666666666666E-2</v>
      </c>
    </row>
    <row r="14" spans="1:16" ht="34.9" customHeight="1" x14ac:dyDescent="0.25">
      <c r="A14" s="112"/>
      <c r="B14" s="45" t="s">
        <v>890</v>
      </c>
      <c r="C14" s="45" t="s">
        <v>883</v>
      </c>
      <c r="D14" s="15">
        <v>8.1999999999999993</v>
      </c>
      <c r="E14" s="46">
        <v>1</v>
      </c>
      <c r="F14" s="46">
        <v>8000</v>
      </c>
      <c r="G14" s="105">
        <f t="shared" si="3"/>
        <v>8000</v>
      </c>
      <c r="H14" s="94"/>
      <c r="I14" s="82"/>
      <c r="J14" s="133">
        <f>+G14*I14</f>
        <v>0</v>
      </c>
      <c r="L14" s="90">
        <v>7.5</v>
      </c>
      <c r="M14" s="90">
        <f t="shared" si="2"/>
        <v>8.25</v>
      </c>
      <c r="N14" s="95">
        <v>8.1999999999999993</v>
      </c>
      <c r="O14" s="96">
        <f t="shared" si="4"/>
        <v>9.333333333333324E-2</v>
      </c>
    </row>
    <row r="15" spans="1:16" ht="34.9" customHeight="1" x14ac:dyDescent="0.25">
      <c r="A15" s="112"/>
      <c r="B15" s="45" t="s">
        <v>891</v>
      </c>
      <c r="C15" s="45" t="s">
        <v>885</v>
      </c>
      <c r="D15" s="15">
        <v>8.4</v>
      </c>
      <c r="E15" s="46">
        <v>1</v>
      </c>
      <c r="F15" s="46">
        <v>12000</v>
      </c>
      <c r="G15" s="105">
        <f t="shared" si="3"/>
        <v>12000</v>
      </c>
      <c r="H15" s="94"/>
      <c r="I15" s="82"/>
      <c r="J15" s="133">
        <f>+G15*I15</f>
        <v>0</v>
      </c>
      <c r="L15" s="90">
        <v>7.5</v>
      </c>
      <c r="M15" s="90">
        <f t="shared" si="2"/>
        <v>8.25</v>
      </c>
      <c r="N15" s="95">
        <v>8.4</v>
      </c>
      <c r="O15" s="96">
        <f t="shared" si="4"/>
        <v>0.12000000000000005</v>
      </c>
    </row>
    <row r="16" spans="1:16" ht="34.9" customHeight="1" x14ac:dyDescent="0.25">
      <c r="A16" s="113"/>
      <c r="B16" s="108" t="s">
        <v>886</v>
      </c>
      <c r="C16" s="109"/>
      <c r="D16" s="27" t="s">
        <v>846</v>
      </c>
      <c r="E16" s="110">
        <f>SUM(E12:E15)</f>
        <v>4</v>
      </c>
      <c r="F16" s="110">
        <f>SUM(F12:F15)</f>
        <v>23000</v>
      </c>
      <c r="G16" s="110">
        <f>SUM(G12:G15)</f>
        <v>23000</v>
      </c>
      <c r="H16" s="94"/>
      <c r="I16" s="83" t="s">
        <v>846</v>
      </c>
      <c r="J16" s="28">
        <f>SUM(J12:J15)</f>
        <v>0</v>
      </c>
      <c r="L16" s="95"/>
      <c r="M16" s="95"/>
      <c r="N16" s="99"/>
      <c r="O16" s="100"/>
    </row>
    <row r="17" spans="1:15" ht="34.9" customHeight="1" x14ac:dyDescent="0.25">
      <c r="A17" s="114" t="s">
        <v>892</v>
      </c>
      <c r="B17" s="45" t="s">
        <v>893</v>
      </c>
      <c r="C17" s="45" t="s">
        <v>879</v>
      </c>
      <c r="D17" s="15">
        <v>11.5</v>
      </c>
      <c r="E17" s="46">
        <v>1</v>
      </c>
      <c r="F17" s="46">
        <v>500</v>
      </c>
      <c r="G17" s="105">
        <f>+E17*F17</f>
        <v>500</v>
      </c>
      <c r="H17" s="94"/>
      <c r="I17" s="82"/>
      <c r="J17" s="133">
        <f>+G17*I17</f>
        <v>0</v>
      </c>
      <c r="L17" s="90">
        <v>10.5</v>
      </c>
      <c r="M17" s="90">
        <f t="shared" si="2"/>
        <v>11.55</v>
      </c>
      <c r="N17" s="95">
        <v>11.5</v>
      </c>
      <c r="O17" s="96">
        <f>+(N17-L17)/L17</f>
        <v>9.5238095238095233E-2</v>
      </c>
    </row>
    <row r="18" spans="1:15" ht="34.9" customHeight="1" x14ac:dyDescent="0.25">
      <c r="A18" s="115"/>
      <c r="B18" s="45" t="s">
        <v>894</v>
      </c>
      <c r="C18" s="45" t="s">
        <v>881</v>
      </c>
      <c r="D18" s="15">
        <v>11</v>
      </c>
      <c r="E18" s="46">
        <v>1</v>
      </c>
      <c r="F18" s="46">
        <v>2500</v>
      </c>
      <c r="G18" s="105">
        <f t="shared" ref="G18:G20" si="5">+E18*F18</f>
        <v>2500</v>
      </c>
      <c r="H18" s="94"/>
      <c r="I18" s="82"/>
      <c r="J18" s="133">
        <f>+G18*I18</f>
        <v>0</v>
      </c>
      <c r="L18" s="90">
        <v>9.85</v>
      </c>
      <c r="M18" s="90">
        <f t="shared" si="2"/>
        <v>10.835000000000001</v>
      </c>
      <c r="N18" s="95">
        <v>11</v>
      </c>
      <c r="O18" s="96">
        <f t="shared" ref="O18:O20" si="6">+(N18-L18)/L18</f>
        <v>0.11675126903553304</v>
      </c>
    </row>
    <row r="19" spans="1:15" ht="34.9" customHeight="1" x14ac:dyDescent="0.25">
      <c r="A19" s="115"/>
      <c r="B19" s="45" t="s">
        <v>895</v>
      </c>
      <c r="C19" s="45" t="s">
        <v>883</v>
      </c>
      <c r="D19" s="15">
        <v>11.5</v>
      </c>
      <c r="E19" s="46">
        <v>1</v>
      </c>
      <c r="F19" s="46">
        <v>8000</v>
      </c>
      <c r="G19" s="105">
        <f t="shared" si="5"/>
        <v>8000</v>
      </c>
      <c r="H19" s="94"/>
      <c r="I19" s="82"/>
      <c r="J19" s="133">
        <f>+G19*I19</f>
        <v>0</v>
      </c>
      <c r="L19" s="90">
        <v>10.5</v>
      </c>
      <c r="M19" s="90">
        <f t="shared" si="2"/>
        <v>11.55</v>
      </c>
      <c r="N19" s="95">
        <v>11.5</v>
      </c>
      <c r="O19" s="96">
        <f t="shared" si="6"/>
        <v>9.5238095238095233E-2</v>
      </c>
    </row>
    <row r="20" spans="1:15" ht="34.9" customHeight="1" x14ac:dyDescent="0.25">
      <c r="A20" s="115"/>
      <c r="B20" s="45" t="s">
        <v>896</v>
      </c>
      <c r="C20" s="45" t="s">
        <v>885</v>
      </c>
      <c r="D20" s="15">
        <v>11.75</v>
      </c>
      <c r="E20" s="46">
        <v>1</v>
      </c>
      <c r="F20" s="46">
        <v>12000</v>
      </c>
      <c r="G20" s="105">
        <f t="shared" si="5"/>
        <v>12000</v>
      </c>
      <c r="H20" s="94"/>
      <c r="I20" s="82"/>
      <c r="J20" s="133">
        <f>+G20*I20</f>
        <v>0</v>
      </c>
      <c r="L20" s="90">
        <v>10.8</v>
      </c>
      <c r="M20" s="90">
        <f t="shared" si="2"/>
        <v>11.880000000000003</v>
      </c>
      <c r="N20" s="95">
        <v>11.75</v>
      </c>
      <c r="O20" s="96">
        <f t="shared" si="6"/>
        <v>8.7962962962962896E-2</v>
      </c>
    </row>
    <row r="21" spans="1:15" ht="34.9" customHeight="1" x14ac:dyDescent="0.25">
      <c r="A21" s="116"/>
      <c r="B21" s="108" t="s">
        <v>886</v>
      </c>
      <c r="C21" s="109"/>
      <c r="D21" s="27" t="s">
        <v>846</v>
      </c>
      <c r="E21" s="110">
        <f>SUM(E17:E20)</f>
        <v>4</v>
      </c>
      <c r="F21" s="110">
        <f>SUM(F17:F20)</f>
        <v>23000</v>
      </c>
      <c r="G21" s="110">
        <f>SUM(G17:G20)</f>
        <v>23000</v>
      </c>
      <c r="H21" s="94"/>
      <c r="I21" s="83" t="s">
        <v>846</v>
      </c>
      <c r="J21" s="28">
        <f>SUM(J17:J20)</f>
        <v>0</v>
      </c>
      <c r="L21" s="95"/>
      <c r="M21" s="95"/>
      <c r="N21" s="99"/>
      <c r="O21" s="100"/>
    </row>
    <row r="22" spans="1:15" ht="9" customHeight="1" x14ac:dyDescent="0.25">
      <c r="A22" s="117"/>
      <c r="B22" s="117"/>
      <c r="C22" s="117"/>
      <c r="D22" s="118"/>
      <c r="E22" s="117"/>
      <c r="F22" s="117"/>
      <c r="G22" s="119"/>
      <c r="H22" s="87"/>
      <c r="I22" s="86"/>
      <c r="J22" s="134"/>
    </row>
    <row r="23" spans="1:15" ht="34.9" customHeight="1" x14ac:dyDescent="0.25">
      <c r="A23" s="120" t="s">
        <v>897</v>
      </c>
      <c r="B23" s="121"/>
      <c r="C23" s="122"/>
      <c r="D23" s="123" t="s">
        <v>846</v>
      </c>
      <c r="E23" s="105">
        <f>+E11+E16+E21</f>
        <v>12</v>
      </c>
      <c r="F23" s="105">
        <f>+F11+F16+F21</f>
        <v>69000</v>
      </c>
      <c r="G23" s="105">
        <f>+G11+G16+G21</f>
        <v>69000</v>
      </c>
      <c r="H23" s="94"/>
      <c r="I23" s="84" t="s">
        <v>846</v>
      </c>
      <c r="J23" s="133">
        <f>+J11+J16+J21</f>
        <v>0</v>
      </c>
      <c r="L23" s="95"/>
      <c r="M23" s="95"/>
      <c r="N23" s="99"/>
      <c r="O23" s="100"/>
    </row>
    <row r="24" spans="1:15" ht="8.4499999999999993" customHeight="1" x14ac:dyDescent="0.25">
      <c r="A24" s="117"/>
      <c r="B24" s="117"/>
      <c r="C24" s="117"/>
      <c r="D24" s="118"/>
      <c r="E24" s="117"/>
      <c r="F24" s="117"/>
      <c r="G24" s="119"/>
      <c r="H24" s="87"/>
      <c r="I24" s="86"/>
      <c r="J24" s="134"/>
    </row>
    <row r="25" spans="1:15" ht="30" customHeight="1" x14ac:dyDescent="0.25">
      <c r="A25" s="124" t="s">
        <v>898</v>
      </c>
      <c r="B25" s="125"/>
      <c r="C25" s="126"/>
      <c r="D25" s="15">
        <v>2.75</v>
      </c>
      <c r="E25" s="46">
        <v>1</v>
      </c>
      <c r="F25" s="46">
        <v>1000</v>
      </c>
      <c r="G25" s="105">
        <f>+E25*F25</f>
        <v>1000</v>
      </c>
      <c r="H25" s="94"/>
      <c r="I25" s="82"/>
      <c r="J25" s="133">
        <f>+G25*I25</f>
        <v>0</v>
      </c>
      <c r="L25" s="90">
        <v>2.5</v>
      </c>
      <c r="M25" s="90">
        <f t="shared" si="2"/>
        <v>2.75</v>
      </c>
      <c r="N25" s="99" t="e">
        <f>+#REF!</f>
        <v>#REF!</v>
      </c>
      <c r="O25" s="100">
        <v>0.1</v>
      </c>
    </row>
    <row r="26" spans="1:15" ht="8.4499999999999993" customHeight="1" x14ac:dyDescent="0.25">
      <c r="A26" s="117"/>
      <c r="B26" s="117"/>
      <c r="C26" s="117"/>
      <c r="D26" s="118"/>
      <c r="E26" s="117"/>
      <c r="F26" s="117"/>
      <c r="G26" s="119"/>
      <c r="H26" s="87"/>
      <c r="I26" s="86"/>
      <c r="J26" s="134"/>
    </row>
    <row r="27" spans="1:15" ht="40.15" customHeight="1" x14ac:dyDescent="0.25">
      <c r="A27" s="127" t="s">
        <v>899</v>
      </c>
      <c r="B27" s="128"/>
      <c r="C27" s="129"/>
      <c r="D27" s="27" t="s">
        <v>846</v>
      </c>
      <c r="E27" s="110" t="s">
        <v>846</v>
      </c>
      <c r="F27" s="110" t="s">
        <v>846</v>
      </c>
      <c r="G27" s="110">
        <f>+G23+G25</f>
        <v>70000</v>
      </c>
      <c r="H27" s="94"/>
      <c r="I27" s="83" t="s">
        <v>846</v>
      </c>
      <c r="J27" s="28">
        <f>J11+J16+J21+J25</f>
        <v>0</v>
      </c>
      <c r="L27" s="95"/>
      <c r="M27" s="95"/>
      <c r="N27" s="99"/>
      <c r="O27" s="100"/>
    </row>
    <row r="28" spans="1:15" x14ac:dyDescent="0.25">
      <c r="A28" s="85"/>
      <c r="B28" s="85"/>
      <c r="C28" s="85"/>
      <c r="D28" s="86"/>
      <c r="E28" s="85"/>
      <c r="F28" s="85"/>
      <c r="G28" s="87"/>
      <c r="H28" s="87"/>
      <c r="I28" s="85"/>
      <c r="J28" s="87"/>
    </row>
    <row r="29" spans="1:15" ht="22.9" customHeight="1" x14ac:dyDescent="0.25">
      <c r="A29" s="130" t="s">
        <v>938</v>
      </c>
      <c r="B29" s="85"/>
      <c r="C29" s="85"/>
      <c r="D29" s="86"/>
      <c r="E29" s="85"/>
      <c r="F29" s="85"/>
      <c r="G29" s="87"/>
      <c r="H29" s="87"/>
      <c r="I29" s="85"/>
      <c r="J29" s="87"/>
    </row>
    <row r="30" spans="1:15" x14ac:dyDescent="0.25">
      <c r="A30" s="85"/>
      <c r="B30" s="85"/>
      <c r="C30" s="85"/>
      <c r="D30" s="86"/>
      <c r="E30" s="85"/>
      <c r="F30" s="85"/>
      <c r="G30" s="87"/>
      <c r="H30" s="87"/>
      <c r="I30" s="85"/>
      <c r="J30" s="87"/>
    </row>
    <row r="31" spans="1:15" x14ac:dyDescent="0.25">
      <c r="A31" s="117" t="s">
        <v>939</v>
      </c>
      <c r="B31" s="85"/>
      <c r="C31" s="85"/>
      <c r="D31" s="86"/>
      <c r="E31" s="85"/>
      <c r="F31" s="85"/>
      <c r="G31" s="87"/>
      <c r="H31" s="87"/>
      <c r="I31" s="85"/>
      <c r="J31" s="87"/>
    </row>
    <row r="33" spans="1:6" x14ac:dyDescent="0.25">
      <c r="A33" s="85"/>
    </row>
    <row r="35" spans="1:6" x14ac:dyDescent="0.25">
      <c r="F35" s="131" t="s">
        <v>582</v>
      </c>
    </row>
  </sheetData>
  <sheetProtection password="F1E5" sheet="1" objects="1" scenarios="1"/>
  <mergeCells count="10">
    <mergeCell ref="A1:J1"/>
    <mergeCell ref="A23:C23"/>
    <mergeCell ref="A25:C25"/>
    <mergeCell ref="A27:C27"/>
    <mergeCell ref="A7:A11"/>
    <mergeCell ref="B11:C11"/>
    <mergeCell ref="A12:A16"/>
    <mergeCell ref="B16:C16"/>
    <mergeCell ref="A17:A21"/>
    <mergeCell ref="B21:C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5"/>
  <sheetViews>
    <sheetView showGridLines="0" workbookViewId="0">
      <selection sqref="A1:Q1"/>
    </sheetView>
  </sheetViews>
  <sheetFormatPr baseColWidth="10" defaultColWidth="30.28515625" defaultRowHeight="15" outlineLevelCol="1" x14ac:dyDescent="0.25"/>
  <cols>
    <col min="1" max="1" width="24.5703125" style="11" customWidth="1"/>
    <col min="2" max="2" width="7.85546875" style="11" bestFit="1" customWidth="1"/>
    <col min="3" max="3" width="30" style="11" customWidth="1"/>
    <col min="4" max="4" width="12.7109375" style="11" customWidth="1"/>
    <col min="5" max="5" width="10.7109375" style="11" customWidth="1"/>
    <col min="6" max="7" width="12.7109375" style="11" customWidth="1"/>
    <col min="8" max="8" width="13.7109375" style="92" customWidth="1"/>
    <col min="9" max="9" width="16.28515625" style="92" customWidth="1"/>
    <col min="10" max="10" width="12.7109375" style="11" customWidth="1"/>
    <col min="11" max="11" width="10.7109375" style="11" customWidth="1"/>
    <col min="12" max="12" width="12.7109375" style="11" customWidth="1"/>
    <col min="13" max="13" width="12.7109375" style="88" customWidth="1"/>
    <col min="14" max="14" width="13.7109375" style="88" customWidth="1"/>
    <col min="15" max="15" width="17.140625" style="11" customWidth="1"/>
    <col min="16" max="16" width="1.42578125" style="88" customWidth="1"/>
    <col min="17" max="17" width="18" style="88" customWidth="1"/>
    <col min="18" max="18" width="6.42578125" style="11" customWidth="1"/>
    <col min="19" max="20" width="14.42578125" style="11" hidden="1" customWidth="1" outlineLevel="1"/>
    <col min="21" max="21" width="14.7109375" style="88" hidden="1" customWidth="1" outlineLevel="1"/>
    <col min="22" max="22" width="14.7109375" style="11" hidden="1" customWidth="1" outlineLevel="1"/>
    <col min="23" max="23" width="30.28515625" style="11" collapsed="1"/>
    <col min="24" max="16384" width="30.28515625" style="11"/>
  </cols>
  <sheetData>
    <row r="1" spans="1:22" ht="23.25" x14ac:dyDescent="0.35">
      <c r="A1" s="101" t="s">
        <v>923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22" x14ac:dyDescent="0.25">
      <c r="A2" s="103"/>
      <c r="B2" s="103"/>
      <c r="C2" s="103"/>
      <c r="D2" s="103"/>
      <c r="E2" s="103"/>
      <c r="F2" s="103"/>
      <c r="G2" s="103"/>
      <c r="H2" s="138"/>
      <c r="I2" s="138"/>
      <c r="J2" s="103"/>
      <c r="K2" s="103"/>
      <c r="L2" s="103"/>
      <c r="M2" s="132"/>
      <c r="N2" s="132"/>
      <c r="O2" s="103"/>
      <c r="P2" s="132"/>
      <c r="Q2" s="132"/>
    </row>
    <row r="3" spans="1:22" s="89" customFormat="1" ht="14.1" customHeight="1" x14ac:dyDescent="0.25">
      <c r="A3" s="139" t="s">
        <v>920</v>
      </c>
      <c r="B3" s="140"/>
      <c r="C3" s="141"/>
      <c r="D3" s="142" t="s">
        <v>857</v>
      </c>
      <c r="E3" s="142" t="s">
        <v>858</v>
      </c>
      <c r="F3" s="142" t="s">
        <v>859</v>
      </c>
      <c r="G3" s="142" t="s">
        <v>860</v>
      </c>
      <c r="H3" s="142" t="s">
        <v>861</v>
      </c>
      <c r="I3" s="142" t="s">
        <v>862</v>
      </c>
      <c r="J3" s="143" t="s">
        <v>863</v>
      </c>
      <c r="K3" s="143" t="s">
        <v>904</v>
      </c>
      <c r="L3" s="143" t="s">
        <v>905</v>
      </c>
      <c r="M3" s="143" t="s">
        <v>906</v>
      </c>
      <c r="N3" s="143" t="s">
        <v>926</v>
      </c>
      <c r="O3" s="143" t="s">
        <v>907</v>
      </c>
      <c r="P3" s="144"/>
      <c r="Q3" s="145" t="s">
        <v>927</v>
      </c>
      <c r="R3" s="135"/>
      <c r="S3" s="90">
        <v>1.1000000000000001</v>
      </c>
      <c r="T3" s="91"/>
      <c r="U3" s="91" t="s">
        <v>864</v>
      </c>
      <c r="V3" s="91"/>
    </row>
    <row r="4" spans="1:22" ht="6" customHeight="1" x14ac:dyDescent="0.25">
      <c r="A4" s="146"/>
      <c r="B4" s="147"/>
      <c r="C4" s="148"/>
      <c r="D4" s="149"/>
      <c r="E4" s="149"/>
      <c r="F4" s="149"/>
      <c r="G4" s="149"/>
      <c r="H4" s="150"/>
      <c r="I4" s="150"/>
      <c r="J4" s="149"/>
      <c r="K4" s="149"/>
      <c r="L4" s="149"/>
      <c r="M4" s="119"/>
      <c r="N4" s="119"/>
      <c r="O4" s="149"/>
      <c r="P4" s="119"/>
      <c r="Q4" s="119"/>
      <c r="R4" s="85"/>
    </row>
    <row r="5" spans="1:22" ht="14.1" customHeight="1" x14ac:dyDescent="0.25">
      <c r="A5" s="151"/>
      <c r="B5" s="152"/>
      <c r="C5" s="153"/>
      <c r="D5" s="154" t="s">
        <v>908</v>
      </c>
      <c r="E5" s="155"/>
      <c r="F5" s="155"/>
      <c r="G5" s="155"/>
      <c r="H5" s="155"/>
      <c r="I5" s="156"/>
      <c r="J5" s="157" t="s">
        <v>909</v>
      </c>
      <c r="K5" s="158"/>
      <c r="L5" s="158"/>
      <c r="M5" s="158"/>
      <c r="N5" s="158"/>
      <c r="O5" s="159"/>
      <c r="P5" s="119"/>
      <c r="Q5" s="160" t="s">
        <v>910</v>
      </c>
      <c r="R5" s="85"/>
    </row>
    <row r="6" spans="1:22" ht="65.25" customHeight="1" x14ac:dyDescent="0.25">
      <c r="A6" s="161" t="s">
        <v>865</v>
      </c>
      <c r="B6" s="161" t="s">
        <v>866</v>
      </c>
      <c r="C6" s="161" t="s">
        <v>911</v>
      </c>
      <c r="D6" s="142" t="s">
        <v>912</v>
      </c>
      <c r="E6" s="142" t="s">
        <v>913</v>
      </c>
      <c r="F6" s="142" t="s">
        <v>870</v>
      </c>
      <c r="G6" s="142" t="s">
        <v>914</v>
      </c>
      <c r="H6" s="142" t="s">
        <v>925</v>
      </c>
      <c r="I6" s="142" t="s">
        <v>930</v>
      </c>
      <c r="J6" s="143" t="s">
        <v>915</v>
      </c>
      <c r="K6" s="143" t="s">
        <v>916</v>
      </c>
      <c r="L6" s="143" t="s">
        <v>917</v>
      </c>
      <c r="M6" s="143" t="s">
        <v>932</v>
      </c>
      <c r="N6" s="143" t="s">
        <v>929</v>
      </c>
      <c r="O6" s="143" t="s">
        <v>931</v>
      </c>
      <c r="P6" s="162"/>
      <c r="Q6" s="163"/>
      <c r="R6" s="85"/>
      <c r="S6" s="93" t="s">
        <v>873</v>
      </c>
      <c r="T6" s="93" t="s">
        <v>874</v>
      </c>
      <c r="U6" s="93" t="s">
        <v>875</v>
      </c>
      <c r="V6" s="93" t="s">
        <v>876</v>
      </c>
    </row>
    <row r="7" spans="1:22" x14ac:dyDescent="0.25">
      <c r="A7" s="85"/>
      <c r="B7" s="85"/>
      <c r="C7" s="85"/>
      <c r="D7" s="85"/>
      <c r="E7" s="85"/>
      <c r="F7" s="85"/>
      <c r="G7" s="85"/>
      <c r="H7" s="86"/>
      <c r="I7" s="86"/>
      <c r="J7" s="85"/>
      <c r="K7" s="85"/>
      <c r="L7" s="85"/>
      <c r="M7" s="87"/>
      <c r="N7" s="87"/>
      <c r="O7" s="85"/>
      <c r="P7" s="87"/>
      <c r="Q7" s="87"/>
      <c r="R7" s="85"/>
    </row>
    <row r="8" spans="1:22" ht="36.75" customHeight="1" x14ac:dyDescent="0.25">
      <c r="A8" s="136" t="s">
        <v>924</v>
      </c>
      <c r="B8" s="45" t="s">
        <v>918</v>
      </c>
      <c r="C8" s="45" t="s">
        <v>919</v>
      </c>
      <c r="D8" s="15">
        <v>8</v>
      </c>
      <c r="E8" s="46">
        <v>1</v>
      </c>
      <c r="F8" s="46">
        <v>1500</v>
      </c>
      <c r="G8" s="105">
        <f>+E8*F8</f>
        <v>1500</v>
      </c>
      <c r="H8" s="82"/>
      <c r="I8" s="25">
        <f>G8*H8</f>
        <v>0</v>
      </c>
      <c r="J8" s="15">
        <v>2.75</v>
      </c>
      <c r="K8" s="46">
        <v>3</v>
      </c>
      <c r="L8" s="46">
        <v>1500</v>
      </c>
      <c r="M8" s="105">
        <f>+K8*L8</f>
        <v>4500</v>
      </c>
      <c r="N8" s="82"/>
      <c r="O8" s="26">
        <f>+N8*M8</f>
        <v>0</v>
      </c>
      <c r="P8" s="137"/>
      <c r="Q8" s="26">
        <f>O8+I8</f>
        <v>0</v>
      </c>
      <c r="R8" s="85"/>
      <c r="S8" s="90">
        <v>7.5</v>
      </c>
      <c r="T8" s="90">
        <f>+S8*$S$3</f>
        <v>8.25</v>
      </c>
      <c r="U8" s="95">
        <v>8.1999999999999993</v>
      </c>
      <c r="V8" s="96">
        <f>+(U8-S8)/S8</f>
        <v>9.333333333333324E-2</v>
      </c>
    </row>
    <row r="10" spans="1:22" x14ac:dyDescent="0.25">
      <c r="A10" s="103"/>
      <c r="B10" s="103"/>
      <c r="C10" s="103"/>
      <c r="D10" s="103"/>
      <c r="E10" s="103"/>
      <c r="F10" s="103"/>
      <c r="G10" s="103"/>
      <c r="H10" s="138"/>
      <c r="I10" s="138"/>
      <c r="J10" s="103"/>
      <c r="K10" s="103"/>
      <c r="L10" s="103"/>
    </row>
    <row r="11" spans="1:22" x14ac:dyDescent="0.25">
      <c r="A11" s="117" t="s">
        <v>939</v>
      </c>
      <c r="B11" s="103"/>
      <c r="C11" s="103"/>
      <c r="D11" s="103"/>
      <c r="E11" s="103"/>
      <c r="F11" s="103"/>
      <c r="G11" s="103"/>
      <c r="H11" s="138"/>
      <c r="I11" s="138"/>
      <c r="J11" s="103"/>
      <c r="K11" s="103"/>
      <c r="L11" s="103"/>
    </row>
    <row r="12" spans="1:22" x14ac:dyDescent="0.25">
      <c r="A12" s="103"/>
      <c r="B12" s="103"/>
      <c r="C12" s="103"/>
      <c r="D12" s="103"/>
      <c r="E12" s="103"/>
      <c r="F12" s="103"/>
      <c r="G12" s="103"/>
      <c r="H12" s="138"/>
      <c r="I12" s="138"/>
      <c r="J12" s="103"/>
      <c r="K12" s="103"/>
      <c r="L12" s="103"/>
    </row>
    <row r="13" spans="1:22" x14ac:dyDescent="0.25">
      <c r="A13" s="103"/>
      <c r="B13" s="103"/>
      <c r="C13" s="103"/>
      <c r="D13" s="103"/>
      <c r="E13" s="103"/>
      <c r="F13" s="103"/>
      <c r="G13" s="103"/>
      <c r="H13" s="138"/>
      <c r="I13" s="138"/>
      <c r="J13" s="103"/>
      <c r="K13" s="103"/>
      <c r="L13" s="103"/>
    </row>
    <row r="14" spans="1:22" x14ac:dyDescent="0.25">
      <c r="A14" s="103"/>
      <c r="B14" s="103"/>
      <c r="C14" s="103"/>
      <c r="D14" s="103"/>
      <c r="E14" s="103"/>
      <c r="F14" s="103"/>
      <c r="G14" s="103"/>
      <c r="H14" s="138"/>
      <c r="I14" s="138"/>
      <c r="J14" s="103"/>
      <c r="K14" s="103"/>
      <c r="L14" s="103"/>
    </row>
    <row r="15" spans="1:22" x14ac:dyDescent="0.25">
      <c r="A15" s="103"/>
      <c r="B15" s="103"/>
      <c r="C15" s="103"/>
      <c r="D15" s="103"/>
      <c r="E15" s="103"/>
      <c r="F15" s="103"/>
      <c r="G15" s="103"/>
      <c r="H15" s="138"/>
      <c r="I15" s="131" t="s">
        <v>582</v>
      </c>
      <c r="J15" s="103"/>
      <c r="K15" s="103"/>
      <c r="L15" s="103"/>
    </row>
  </sheetData>
  <mergeCells count="5">
    <mergeCell ref="A3:C5"/>
    <mergeCell ref="J5:O5"/>
    <mergeCell ref="Q5:Q6"/>
    <mergeCell ref="A1:Q1"/>
    <mergeCell ref="D5:I5"/>
  </mergeCells>
  <pageMargins left="0.7" right="0.7" top="0.75" bottom="0.75" header="0.3" footer="0.3"/>
  <pageSetup paperSize="9" scale="5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8"/>
  <sheetViews>
    <sheetView showGridLines="0" workbookViewId="0">
      <selection activeCell="B1" sqref="B1:C1"/>
    </sheetView>
  </sheetViews>
  <sheetFormatPr baseColWidth="10" defaultColWidth="10.7109375" defaultRowHeight="15.75" x14ac:dyDescent="0.25"/>
  <cols>
    <col min="1" max="1" width="6.7109375" style="2" customWidth="1"/>
    <col min="2" max="2" width="53.42578125" style="7" customWidth="1"/>
    <col min="3" max="3" width="24.42578125" style="2" customWidth="1"/>
    <col min="4" max="4" width="23.42578125" style="2" customWidth="1"/>
    <col min="5" max="16384" width="10.7109375" style="2"/>
  </cols>
  <sheetData>
    <row r="1" spans="2:3" ht="54.75" customHeight="1" x14ac:dyDescent="0.25">
      <c r="B1" s="17" t="s">
        <v>937</v>
      </c>
      <c r="C1" s="18"/>
    </row>
    <row r="2" spans="2:3" ht="21.95" customHeight="1" x14ac:dyDescent="0.25"/>
    <row r="3" spans="2:3" ht="34.9" customHeight="1" x14ac:dyDescent="0.25">
      <c r="B3" s="1" t="s">
        <v>842</v>
      </c>
      <c r="C3" s="1" t="s">
        <v>844</v>
      </c>
    </row>
    <row r="4" spans="2:3" s="4" customFormat="1" ht="35.1" customHeight="1" x14ac:dyDescent="0.25">
      <c r="B4" s="10" t="s">
        <v>933</v>
      </c>
      <c r="C4" s="3">
        <f>'MODELO 2 - LOTE 1'!P80</f>
        <v>0</v>
      </c>
    </row>
    <row r="5" spans="2:3" s="4" customFormat="1" ht="35.1" customHeight="1" x14ac:dyDescent="0.25">
      <c r="B5" s="10" t="s">
        <v>934</v>
      </c>
      <c r="C5" s="3">
        <f>'MODELO 3 - LOTE 2'!K152</f>
        <v>0</v>
      </c>
    </row>
    <row r="6" spans="2:3" s="4" customFormat="1" ht="35.1" customHeight="1" x14ac:dyDescent="0.25">
      <c r="B6" s="10" t="s">
        <v>935</v>
      </c>
      <c r="C6" s="3">
        <f>'MODELO 4 - LOTE 3A'!J27</f>
        <v>0</v>
      </c>
    </row>
    <row r="7" spans="2:3" s="4" customFormat="1" ht="35.1" customHeight="1" x14ac:dyDescent="0.25">
      <c r="B7" s="10" t="s">
        <v>936</v>
      </c>
      <c r="C7" s="8">
        <f>'MODELO 4 - LOTE 3B'!Q8</f>
        <v>0</v>
      </c>
    </row>
    <row r="8" spans="2:3" s="6" customFormat="1" ht="35.1" customHeight="1" x14ac:dyDescent="0.25">
      <c r="B8" s="9" t="s">
        <v>843</v>
      </c>
      <c r="C8" s="5">
        <f>SUM(C4:C7)</f>
        <v>0</v>
      </c>
    </row>
  </sheetData>
  <sheetProtection password="F1E5" sheet="1" objects="1" scenarios="1"/>
  <mergeCells count="1">
    <mergeCell ref="B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showGridLines="0" workbookViewId="0">
      <selection sqref="A1:D1"/>
    </sheetView>
  </sheetViews>
  <sheetFormatPr baseColWidth="10" defaultRowHeight="15" x14ac:dyDescent="0.25"/>
  <cols>
    <col min="1" max="1" width="14" style="11" customWidth="1"/>
    <col min="2" max="2" width="30.7109375" style="11" customWidth="1"/>
    <col min="3" max="4" width="18.7109375" style="11" customWidth="1"/>
    <col min="5" max="16384" width="11.42578125" style="11"/>
  </cols>
  <sheetData>
    <row r="1" spans="1:4" ht="50.25" customHeight="1" x14ac:dyDescent="0.35">
      <c r="A1" s="19" t="s">
        <v>949</v>
      </c>
      <c r="B1" s="19"/>
      <c r="C1" s="19"/>
      <c r="D1" s="19"/>
    </row>
    <row r="3" spans="1:4" ht="39.950000000000003" customHeight="1" x14ac:dyDescent="0.25">
      <c r="A3" s="12" t="s">
        <v>940</v>
      </c>
      <c r="B3" s="12" t="s">
        <v>950</v>
      </c>
      <c r="C3" s="12" t="s">
        <v>951</v>
      </c>
      <c r="D3" s="33" t="s">
        <v>952</v>
      </c>
    </row>
    <row r="4" spans="1:4" ht="30" customHeight="1" x14ac:dyDescent="0.25">
      <c r="A4" s="13" t="s">
        <v>941</v>
      </c>
      <c r="B4" s="14" t="s">
        <v>942</v>
      </c>
      <c r="C4" s="15">
        <v>26</v>
      </c>
      <c r="D4" s="82"/>
    </row>
    <row r="5" spans="1:4" ht="30" customHeight="1" x14ac:dyDescent="0.25">
      <c r="A5" s="13" t="s">
        <v>943</v>
      </c>
      <c r="B5" s="14" t="s">
        <v>944</v>
      </c>
      <c r="C5" s="15">
        <v>10.5</v>
      </c>
      <c r="D5" s="82"/>
    </row>
    <row r="6" spans="1:4" ht="30" customHeight="1" x14ac:dyDescent="0.25">
      <c r="A6" s="13" t="s">
        <v>945</v>
      </c>
      <c r="B6" s="14" t="s">
        <v>953</v>
      </c>
      <c r="C6" s="15">
        <v>16</v>
      </c>
      <c r="D6" s="82"/>
    </row>
    <row r="7" spans="1:4" ht="30" customHeight="1" x14ac:dyDescent="0.25">
      <c r="A7" s="13" t="s">
        <v>946</v>
      </c>
      <c r="B7" s="14" t="s">
        <v>954</v>
      </c>
      <c r="C7" s="15">
        <v>0.3</v>
      </c>
      <c r="D7" s="82"/>
    </row>
    <row r="8" spans="1:4" ht="30" customHeight="1" x14ac:dyDescent="0.25">
      <c r="A8" s="13" t="s">
        <v>947</v>
      </c>
      <c r="B8" s="14" t="s">
        <v>955</v>
      </c>
      <c r="C8" s="15">
        <v>15.5</v>
      </c>
      <c r="D8" s="82"/>
    </row>
    <row r="9" spans="1:4" ht="30" customHeight="1" x14ac:dyDescent="0.25">
      <c r="A9" s="13" t="s">
        <v>948</v>
      </c>
      <c r="B9" s="14" t="s">
        <v>956</v>
      </c>
      <c r="C9" s="15">
        <v>3.6</v>
      </c>
      <c r="D9" s="82"/>
    </row>
    <row r="10" spans="1:4" ht="30" customHeight="1" x14ac:dyDescent="0.25">
      <c r="A10" s="13" t="s">
        <v>957</v>
      </c>
      <c r="B10" s="14" t="s">
        <v>958</v>
      </c>
      <c r="C10" s="15">
        <v>5.5</v>
      </c>
      <c r="D10" s="82"/>
    </row>
    <row r="11" spans="1:4" ht="30" customHeight="1" x14ac:dyDescent="0.25">
      <c r="A11" s="13" t="s">
        <v>959</v>
      </c>
      <c r="B11" s="14" t="s">
        <v>960</v>
      </c>
      <c r="C11" s="15">
        <v>12</v>
      </c>
      <c r="D11" s="82"/>
    </row>
    <row r="12" spans="1:4" ht="30" customHeight="1" x14ac:dyDescent="0.25">
      <c r="A12" s="85"/>
      <c r="B12" s="85"/>
      <c r="C12" s="85"/>
    </row>
    <row r="13" spans="1:4" x14ac:dyDescent="0.25">
      <c r="A13" s="85"/>
      <c r="B13" s="85"/>
      <c r="C13" s="85"/>
    </row>
  </sheetData>
  <sheetProtection password="F1E5" sheet="1" objects="1" scenarios="1"/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MODELO 2 - LOTE 1</vt:lpstr>
      <vt:lpstr>MODELO 3 - LOTE 2</vt:lpstr>
      <vt:lpstr>MODELO 4 - LOTE 3A</vt:lpstr>
      <vt:lpstr>MODELO 4 - LOTE 3B</vt:lpstr>
      <vt:lpstr>RESUMEN</vt:lpstr>
      <vt:lpstr>MODELO 4-ELEMENTOS ADICIONALES</vt:lpstr>
    </vt:vector>
  </TitlesOfParts>
  <Company>IFEMA - 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Granado</dc:creator>
  <cp:lastModifiedBy>Elena Mouriño</cp:lastModifiedBy>
  <cp:lastPrinted>2020-07-07T06:37:37Z</cp:lastPrinted>
  <dcterms:created xsi:type="dcterms:W3CDTF">2019-09-17T10:37:13Z</dcterms:created>
  <dcterms:modified xsi:type="dcterms:W3CDTF">2020-07-21T08:48:44Z</dcterms:modified>
</cp:coreProperties>
</file>