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1\21-014 Stands modulares ferias mayo 2021-jul 23\3.Pliego y calendario\"/>
    </mc:Choice>
  </mc:AlternateContent>
  <xr:revisionPtr revIDLastSave="0" documentId="13_ncr:1_{18669593-10E0-45AC-89F4-AAA9427E4762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MAT. COMPLEM. EXPOSITOR MADRIDJ" sheetId="6" r:id="rId1"/>
    <sheet name="MAT. COMPLEM. EXPOSITOR ESTAMPA" sheetId="4" r:id="rId2"/>
    <sheet name="TOTALES MATERIALES COMPLEMENTAR" sheetId="1" r:id="rId3"/>
    <sheet name="PROYECTOS" sheetId="3" r:id="rId4"/>
    <sheet name="TOTAL " sheetId="2" r:id="rId5"/>
  </sheets>
  <definedNames>
    <definedName name="_xlnm.Print_Area" localSheetId="1">'MAT. COMPLEM. EXPOSITOR ESTAMPA'!$A$1:$E$22</definedName>
    <definedName name="_xlnm.Print_Area" localSheetId="0">'MAT. COMPLEM. EXPOSITOR MADRIDJ'!$A$1:$E$44</definedName>
    <definedName name="_xlnm.Print_Area" localSheetId="3">PROYECTOS!$A$1:$D$32</definedName>
    <definedName name="_xlnm.Print_Area" localSheetId="4">'TOTAL '!$A$1:$G$90</definedName>
    <definedName name="_xlnm.Print_Area" localSheetId="2">'TOTALES MATERIALES COMPLEMENTAR'!$A$1:$I$79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0" i="2" l="1"/>
  <c r="B12" i="6"/>
  <c r="E12" i="6" s="1"/>
  <c r="E35" i="6"/>
  <c r="E5" i="6"/>
  <c r="E6" i="6"/>
  <c r="E7" i="6"/>
  <c r="E8" i="6"/>
  <c r="E9" i="6"/>
  <c r="E10" i="6"/>
  <c r="E11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4" i="6"/>
  <c r="E36" i="6" l="1"/>
  <c r="E38" i="6" s="1"/>
  <c r="G81" i="2" l="1"/>
  <c r="E16" i="4" l="1"/>
  <c r="E5" i="4"/>
  <c r="E6" i="4"/>
  <c r="E7" i="4"/>
  <c r="E8" i="4"/>
  <c r="E9" i="4"/>
  <c r="E10" i="4"/>
  <c r="E11" i="4"/>
  <c r="E12" i="4"/>
  <c r="E4" i="4"/>
  <c r="B4" i="4"/>
  <c r="E13" i="4"/>
  <c r="H68" i="1"/>
  <c r="F42" i="1"/>
  <c r="F74" i="2"/>
  <c r="G74" i="2" s="1"/>
  <c r="F70" i="2"/>
  <c r="G70" i="2" s="1"/>
  <c r="F66" i="2"/>
  <c r="G66" i="2" s="1"/>
  <c r="F62" i="2"/>
  <c r="G62" i="2" s="1"/>
  <c r="F58" i="2"/>
  <c r="G58" i="2" s="1"/>
  <c r="F54" i="2"/>
  <c r="G54" i="2" s="1"/>
  <c r="F50" i="2"/>
  <c r="G50" i="2" s="1"/>
  <c r="F46" i="2"/>
  <c r="G46" i="2" s="1"/>
  <c r="F42" i="2"/>
  <c r="G42" i="2" s="1"/>
  <c r="F38" i="2"/>
  <c r="G38" i="2" s="1"/>
  <c r="F34" i="2"/>
  <c r="G34" i="2" s="1"/>
  <c r="F30" i="2"/>
  <c r="G30" i="2" s="1"/>
  <c r="F26" i="2"/>
  <c r="G26" i="2" s="1"/>
  <c r="F22" i="2"/>
  <c r="G22" i="2" s="1"/>
  <c r="F18" i="2"/>
  <c r="G18" i="2" s="1"/>
  <c r="F14" i="2"/>
  <c r="G14" i="2" s="1"/>
  <c r="F10" i="2"/>
  <c r="G10" i="2" s="1"/>
  <c r="F6" i="2"/>
  <c r="G6" i="2" s="1"/>
  <c r="H72" i="1" l="1"/>
  <c r="E72" i="1"/>
  <c r="I72" i="1" s="1"/>
  <c r="H71" i="1"/>
  <c r="E71" i="1"/>
  <c r="I71" i="1" s="1"/>
  <c r="H70" i="1"/>
  <c r="E70" i="1"/>
  <c r="I70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I62" i="1"/>
  <c r="H62" i="1"/>
  <c r="E62" i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I38" i="1"/>
  <c r="H38" i="1"/>
  <c r="E38" i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I30" i="1"/>
  <c r="H30" i="1"/>
  <c r="E30" i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I6" i="1"/>
  <c r="H6" i="1"/>
  <c r="H73" i="1" s="1"/>
  <c r="G82" i="2" s="1"/>
  <c r="E6" i="1"/>
  <c r="I73" i="1" l="1"/>
  <c r="H77" i="1" l="1"/>
  <c r="H81" i="1" s="1"/>
  <c r="G83" i="2"/>
  <c r="E14" i="3"/>
  <c r="E21" i="3"/>
  <c r="E28" i="3"/>
  <c r="E27" i="3"/>
  <c r="E26" i="3"/>
  <c r="E25" i="3"/>
  <c r="E24" i="3"/>
  <c r="E23" i="3"/>
  <c r="E19" i="3"/>
  <c r="E22" i="3"/>
  <c r="E20" i="3"/>
  <c r="E18" i="3"/>
  <c r="E17" i="3"/>
  <c r="E16" i="3"/>
  <c r="E15" i="3"/>
  <c r="E13" i="3"/>
  <c r="E12" i="3"/>
  <c r="E11" i="3"/>
  <c r="E10" i="3"/>
  <c r="E9" i="3"/>
  <c r="E8" i="3"/>
  <c r="E7" i="3"/>
  <c r="E6" i="3"/>
  <c r="E29" i="3" l="1"/>
  <c r="G79" i="2" s="1"/>
  <c r="G78" i="2" l="1"/>
  <c r="E14" i="4" l="1"/>
  <c r="G84" i="2" l="1"/>
</calcChain>
</file>

<file path=xl/sharedStrings.xml><?xml version="1.0" encoding="utf-8"?>
<sst xmlns="http://schemas.openxmlformats.org/spreadsheetml/2006/main" count="391" uniqueCount="213">
  <si>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</si>
  <si>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</si>
  <si>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</si>
  <si>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</si>
  <si>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</si>
  <si>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</si>
  <si>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</si>
  <si>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</si>
  <si>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</si>
  <si>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</si>
  <si>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</si>
  <si>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</si>
  <si>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</si>
  <si>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</si>
  <si>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</si>
  <si>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</si>
  <si>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</si>
  <si>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</si>
  <si>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</si>
  <si>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</si>
  <si>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</si>
  <si>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</si>
  <si>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</si>
  <si>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</si>
  <si>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</si>
  <si>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</si>
  <si>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</si>
  <si>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</si>
  <si>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</si>
  <si>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</si>
  <si>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</si>
  <si>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</si>
  <si>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</si>
  <si>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</si>
  <si>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</si>
  <si>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</si>
  <si>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</si>
  <si>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</si>
  <si>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</si>
  <si>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</si>
  <si>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</si>
  <si>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</si>
  <si>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</si>
  <si>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</si>
  <si>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</si>
  <si>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</si>
  <si>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</si>
  <si>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</si>
  <si>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</si>
  <si>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</si>
  <si>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</si>
  <si>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</si>
  <si>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</si>
  <si>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</si>
  <si>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</si>
  <si>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</si>
  <si>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</si>
  <si>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</si>
  <si>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</si>
  <si>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</si>
  <si>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</si>
  <si>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</si>
  <si>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</si>
  <si>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</si>
  <si>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</si>
  <si>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</si>
  <si>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</si>
  <si>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</si>
  <si>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</si>
  <si>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</si>
  <si>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</si>
  <si>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</si>
  <si>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PROYECTOS DE DISEÑO FERIAL</t>
  </si>
  <si>
    <t>Precio unitario ofertado por zona</t>
  </si>
  <si>
    <t>(cumplimentar las celdas en azul)</t>
  </si>
  <si>
    <t>FICHA -A- LOTE 1</t>
  </si>
  <si>
    <t>ARTICULO</t>
  </si>
  <si>
    <t>€/ml.</t>
  </si>
  <si>
    <t>€/m2.</t>
  </si>
  <si>
    <t>MATERIALES COMPLEMENTARIOS PARA EXPOSITORES ESTAMPA (indicar total -2- de la hoja materiales complementarios) NO LICITABLES</t>
  </si>
  <si>
    <t>Cantidad</t>
  </si>
  <si>
    <t>Precios iva excluido</t>
  </si>
  <si>
    <t>Total</t>
  </si>
  <si>
    <t>MURO DE PANEL AGLOMERADO DE 10 CM DE GROSOR</t>
  </si>
  <si>
    <t>MURO DE PANEL AGLOMERADO SENCILLO</t>
  </si>
  <si>
    <t>MOQUETA FERIAL</t>
  </si>
  <si>
    <t>PUERTA SENCILLA MADERA</t>
  </si>
  <si>
    <t>€/und.</t>
  </si>
  <si>
    <t>CAMBIO COLOR PINTURA PLASTICA</t>
  </si>
  <si>
    <t>CORTINA BLANCA</t>
  </si>
  <si>
    <t>TELA NEGRA OPACA</t>
  </si>
  <si>
    <t>VIGA SUPLEMENTARIA DE PALO DE MADERA (9x4,5 cm.)</t>
  </si>
  <si>
    <t>Abierto</t>
  </si>
  <si>
    <t>Almancen modular aluminio</t>
  </si>
  <si>
    <t>Archy</t>
  </si>
  <si>
    <t>Area Mini</t>
  </si>
  <si>
    <t>Bisutex</t>
  </si>
  <si>
    <t>Cerrado</t>
  </si>
  <si>
    <t>Promogift</t>
  </si>
  <si>
    <t>Liber</t>
  </si>
  <si>
    <t>Liber Digital</t>
  </si>
  <si>
    <t>Modular A</t>
  </si>
  <si>
    <t>Modular B</t>
  </si>
  <si>
    <t>Modular C</t>
  </si>
  <si>
    <t>Modular D</t>
  </si>
  <si>
    <t>Modular Estampa</t>
  </si>
  <si>
    <t>Zona Micro Liber</t>
  </si>
  <si>
    <t>Club Gamergy</t>
  </si>
  <si>
    <t xml:space="preserve">MATERIALES COMPLEMENTARIOS EXPOSITOR +IFEMA          </t>
  </si>
  <si>
    <t>BASE DE ENCHUFE CUÁDRUPLE HASTA 3500 W CABLE HASTA 10 M (CUADRO NO INCLUIDO)</t>
  </si>
  <si>
    <t>BASE DE ENCHUFE DOBLE HASTA 3500 W CABLE HASTA 10 M  (CUADRO NO INCLUIDO)</t>
  </si>
  <si>
    <t>BASE DE ENCHUFE TRIPLE HASTA 3500 W CABLE HASTA 10 M  (CUADRO NO INCLUIDO)</t>
  </si>
  <si>
    <t>BARRA SUPLEMENTARIA ALUMINIO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</si>
  <si>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</si>
  <si>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</si>
  <si>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</si>
  <si>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</si>
  <si>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ENTRAMADO DE TECHO (MADERA)</t>
  </si>
  <si>
    <t>TIRA / TUBO DE LED</t>
  </si>
  <si>
    <t>FOCO LED EN CARRIL</t>
  </si>
  <si>
    <t>FOCO LED CON BRAZO</t>
  </si>
  <si>
    <t xml:space="preserve">PANEL MELAMINADO DE DIFERENTE COLOR </t>
  </si>
  <si>
    <t>PUERTA DOBLE CON LLAVE</t>
  </si>
  <si>
    <t>PUERTA DOBLE CON LLAVE (MADERA)</t>
  </si>
  <si>
    <t>VIGA SUPLEMENTARIA (MADERA)</t>
  </si>
  <si>
    <t>MATERIALES EXPECIFICOS</t>
  </si>
  <si>
    <t>Nº DE EDICIONES ESTIMADAS (A)</t>
  </si>
  <si>
    <t>Precio unitario ofertado montaje IVA EXCLUIDO (B)</t>
  </si>
  <si>
    <t>Subtotal ofertado montaje IVA EXCLUIDO (A) X (B)</t>
  </si>
  <si>
    <t>MATELEC</t>
  </si>
  <si>
    <t>MATELEC INDUSTRY 2021</t>
  </si>
  <si>
    <t>GENERA</t>
  </si>
  <si>
    <t>MULAFEST</t>
  </si>
  <si>
    <t>GAMERGY</t>
  </si>
  <si>
    <t>SPAINSKILLS</t>
  </si>
  <si>
    <t>BISUTEX 2ª ED.</t>
  </si>
  <si>
    <t>EXPOFRANQUICIA</t>
  </si>
  <si>
    <t>PROMOGIFT</t>
  </si>
  <si>
    <t>ESTAMPA</t>
  </si>
  <si>
    <t>SIMO</t>
  </si>
  <si>
    <t>CLIMATIZACIÓN</t>
  </si>
  <si>
    <t>BISUTEX 1ª ED.</t>
  </si>
  <si>
    <t>MADRID JOYA 1ª ED.</t>
  </si>
  <si>
    <t>SICUR</t>
  </si>
  <si>
    <t>INTERSICOP</t>
  </si>
  <si>
    <t>SMART DOORS</t>
  </si>
  <si>
    <t>VIVE LA MOTO</t>
  </si>
  <si>
    <t>MOTORTEC</t>
  </si>
  <si>
    <t>EXPOOPTICA</t>
  </si>
  <si>
    <t>FRUIT ATTRACTION</t>
  </si>
  <si>
    <t>MADRID JOYA 2ª ED.</t>
  </si>
  <si>
    <t>LIBER</t>
  </si>
  <si>
    <t>CUERPO ESTANTERIA (5+1 Estante) (LIBER)</t>
  </si>
  <si>
    <t>TELA SERIGRAFIADA (BISUTEX)</t>
  </si>
  <si>
    <t>TELA SIN SERIGRAFÍA (BISUTEX)</t>
  </si>
  <si>
    <t>MATERIALES COMPLEMENTARIOS ESPECIFICOS ESTAMPA</t>
  </si>
  <si>
    <t>MATERIALES COMPLEMENTARIOS ESPECIFICOS MADRID JOYA</t>
  </si>
  <si>
    <t>TOTAL</t>
  </si>
  <si>
    <t>ANEXO IX - B- LOTE 2</t>
  </si>
  <si>
    <t>Área Colectiva</t>
  </si>
  <si>
    <t>Mini Óptica</t>
  </si>
  <si>
    <t>Stand Show</t>
  </si>
  <si>
    <t>MATERIALES COMPLEMENTARIOS PARA EXPOSITOR A MEDIDA Y BAJO PRESUPUESTO (NO LICITABLES)</t>
  </si>
  <si>
    <t>ANEXO IX B LOTE 2</t>
  </si>
  <si>
    <t>ANEXO IX B MATERIALES COMPLEMENTARIOS EXPOSITOR</t>
  </si>
  <si>
    <t>ESTIMACION ESTAMPA (No licitables)</t>
  </si>
  <si>
    <t>MATERIALES COMPLEMENTARIOS PARA EXPOSITOR A MEDIDA Y BAJO PRESUPUESTO</t>
  </si>
  <si>
    <t>ESTIMACIÓN MATERIALES COMPLEMENTARIOS ESTAMPA POR EDICIÓN IVA EXCLUIDO (NO ES OBJETO DE LICITACIÓN)</t>
  </si>
  <si>
    <t>Nº EDICIONES ESTIMADAS DEL CERTAMEN</t>
  </si>
  <si>
    <t>(la estimación de unidades y precios de venta figura en la hoja "materiales complementarios EXPOSITORES ESTAMPA" NO LICITABLES)</t>
  </si>
  <si>
    <t>MATERIALES COMPLEMENTARIOS PARA EXPOSITORES (indicar total -3- de la hoja materiales complementarios)</t>
  </si>
  <si>
    <t>MATERIALES COMPLEMENTARIOS PARA NECESIDADES PROPIAS DE IFEMA (indicar total -4- de la hoja materiales complementarios)</t>
  </si>
  <si>
    <t>(3)</t>
  </si>
  <si>
    <t>(4)</t>
  </si>
  <si>
    <t>TOTAL PROYECTOS DISEÑO FERIAL IVA EXCLUIDO (5)</t>
  </si>
  <si>
    <t>PROYECTOS DISEÑO FERIAL (5)</t>
  </si>
  <si>
    <t>TOTAL ESTIMACIÓN MATERIALES COMPLEMENTARIOS ESTAMPA IVA EXCLUIDO (NO ES OBJETO DE LICITACIÓN) (2)</t>
  </si>
  <si>
    <t>TOTAL OFERTADO (indicar esta cantidad en el Anexo IX A para este lote)</t>
  </si>
  <si>
    <t>..........................., ........ de .............................. de 2021</t>
  </si>
  <si>
    <t>Fdo.: ..........................................................</t>
  </si>
  <si>
    <t>ESTIMACION MADRIDJOYA (No licitables)</t>
  </si>
  <si>
    <t xml:space="preserve">BASE DE ENCHUFE DOBLE HASTA 500 W </t>
  </si>
  <si>
    <t xml:space="preserve">BASE DE ENCHUFE TRIPLE HASTA 500 W </t>
  </si>
  <si>
    <t xml:space="preserve">BASE DE ENCHUFE CUÁDRUPLE HASTA 500 W </t>
  </si>
  <si>
    <t xml:space="preserve">CUADRO ELÉCTRICO TRIFÁSICO 18 KW </t>
  </si>
  <si>
    <t xml:space="preserve">CUADRO ELÉCTRICO MONOFÁSICO 5 KW </t>
  </si>
  <si>
    <t xml:space="preserve">ENCHUFE MONOFÁSICO HASTA 3500 W </t>
  </si>
  <si>
    <t xml:space="preserve">ENCHUFE MONOFÁSICO HASTA 500 W </t>
  </si>
  <si>
    <t xml:space="preserve">ENCHUFE TRIFÁSICO CON CONEXIÓN EN PUNTA A PARTIR DE 3.500 W </t>
  </si>
  <si>
    <t>PROYECTOR HALÓGENO EMPOTRADO DE 300W</t>
  </si>
  <si>
    <t xml:space="preserve">PROYECTOR HALÓGENO EMPOTRADO DICROICO DE 50 W/12 V </t>
  </si>
  <si>
    <t xml:space="preserve">PANTALLA FLUORESCENTE DE 2X40 W </t>
  </si>
  <si>
    <t xml:space="preserve">PUERTA DE CRISTAL CON CERRADURA </t>
  </si>
  <si>
    <t xml:space="preserve">PUERTA SENCILLA CON LLAVE </t>
  </si>
  <si>
    <t xml:space="preserve">CORTINA DE ALMACÉN </t>
  </si>
  <si>
    <t xml:space="preserve">ESTANTE EN PARED 100X30 HORIZONTAL </t>
  </si>
  <si>
    <t>ESTANTE EN PARED 100X30 INCLINADO</t>
  </si>
  <si>
    <t>ESTANTE EN PARED 100X50 HORIZONTAL</t>
  </si>
  <si>
    <t xml:space="preserve">MOSTRADOR 100X50X100 </t>
  </si>
  <si>
    <t xml:space="preserve">PANEL ACRISTALADO DE 1 ML. </t>
  </si>
  <si>
    <t xml:space="preserve">PANEL MELAMINADO DE 1 ML. </t>
  </si>
  <si>
    <t>PODIUM 50X50X100 / Podium 50 x 50 x 100</t>
  </si>
  <si>
    <t>PODIUM 50X50X50 / Podium 50 x 50 x 50</t>
  </si>
  <si>
    <t>PODIUM 50X50X75 / Podium 50 x 50 x 75</t>
  </si>
  <si>
    <t>ROTULO LETRA ADHESIVA ESTÁNDAR (max. 20 letras)</t>
  </si>
  <si>
    <t>VITRINA DE 1 x 0,50 x 0,56 ILUMINADA CON 3 FOCOS LED DE 30 W</t>
  </si>
  <si>
    <t>VITRINA DE 1 x 0,50 x 1,60 ILUMINADA CON 3 FOCOS LED DE 30 W</t>
  </si>
  <si>
    <t>VITRINA DE 1,50 x 0,50 x0,56 ILUMINADA CON 4 FOCOS LED DE 30 W</t>
  </si>
  <si>
    <t>VITRINA DE 1,90 x 0,50 x0,56 ILUMINADA CON 6 FOCOS LED DE 30 W</t>
  </si>
  <si>
    <t>ESTIMACIÓN MATERIALES COMPLEMENTARIOS MADRIDJOYA POR EDICIÓN IVA EXCLUIDO (NO ES OBJETO DE LICITACIÓN)</t>
  </si>
  <si>
    <t>TOTAL ESTIMACIÓN MATERIALES COMPLEMENTARIOS MADRIDJOYA IVA EXCLUIDO (NO ES OBJETO DE LICITACIÓN) (1)</t>
  </si>
  <si>
    <t>MATERIALES COMPLEMENTARIOS PARA EXPOSITORES MADRIDJOYA (indicar total -1- de la hoja materiales complementarios) NO LICITABLES</t>
  </si>
  <si>
    <t>(la estimación de unidades y precios de venta figura en la hoja "materiales complementarios EXPOSITORES MADRIDJOYA" NO LICITABLES)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</si>
</sst>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.00\ &quot;€&quot;"/>
    <numFmt numFmtId="166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CCD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6" fontId="16" fillId="0" borderId="0" applyFont="0" applyFill="0" applyBorder="0" applyAlignment="0" applyProtection="0"/>
  </cellStyleXfs>
  <cellXfs count="18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4" fontId="10" fillId="0" borderId="6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/>
    </xf>
    <xf numFmtId="4" fontId="8" fillId="0" borderId="26" xfId="0" applyNumberFormat="1" applyFont="1" applyBorder="1" applyAlignment="1">
      <alignment horizontal="center"/>
    </xf>
    <xf numFmtId="4" fontId="8" fillId="0" borderId="18" xfId="0" applyNumberFormat="1" applyFont="1" applyBorder="1" applyAlignment="1">
      <alignment horizontal="center"/>
    </xf>
    <xf numFmtId="4" fontId="8" fillId="0" borderId="27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4" fontId="7" fillId="0" borderId="6" xfId="0" applyNumberFormat="1" applyFont="1" applyBorder="1" applyAlignment="1">
      <alignment horizontal="center" vertical="center" wrapText="1"/>
    </xf>
    <xf numFmtId="4" fontId="10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9" xfId="0" applyFont="1" applyFill="1" applyBorder="1" applyAlignment="1">
      <alignment horizontal="center" vertical="center" wrapText="1"/>
    </xf>
    <xf numFmtId="4" fontId="7" fillId="7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15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3" fillId="0" borderId="26" xfId="1" applyFont="1" applyFill="1" applyBorder="1" applyAlignment="1">
      <alignment horizontal="left" vertical="center" indent="1"/>
    </xf>
    <xf numFmtId="0" fontId="3" fillId="0" borderId="26" xfId="1" applyFont="1" applyFill="1" applyBorder="1" applyAlignment="1">
      <alignment horizontal="right" vertical="center" indent="1"/>
    </xf>
    <xf numFmtId="165" fontId="3" fillId="0" borderId="17" xfId="1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left" vertical="center"/>
    </xf>
    <xf numFmtId="165" fontId="0" fillId="0" borderId="36" xfId="0" applyNumberFormat="1" applyBorder="1" applyAlignment="1">
      <alignment vertical="center"/>
    </xf>
    <xf numFmtId="0" fontId="3" fillId="0" borderId="27" xfId="1" applyFont="1" applyFill="1" applyBorder="1" applyAlignment="1">
      <alignment horizontal="left" vertical="center" indent="1"/>
    </xf>
    <xf numFmtId="0" fontId="3" fillId="0" borderId="27" xfId="1" applyFont="1" applyFill="1" applyBorder="1" applyAlignment="1">
      <alignment horizontal="right" vertical="center" indent="1"/>
    </xf>
    <xf numFmtId="165" fontId="3" fillId="0" borderId="18" xfId="1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left" vertical="center"/>
    </xf>
    <xf numFmtId="165" fontId="3" fillId="0" borderId="18" xfId="1" applyNumberFormat="1" applyFill="1" applyBorder="1" applyAlignment="1">
      <alignment horizontal="right" vertical="center"/>
    </xf>
    <xf numFmtId="0" fontId="3" fillId="0" borderId="27" xfId="1" applyFont="1" applyFill="1" applyBorder="1" applyAlignment="1">
      <alignment horizontal="right" vertical="center"/>
    </xf>
    <xf numFmtId="0" fontId="3" fillId="0" borderId="32" xfId="1" applyFont="1" applyFill="1" applyBorder="1" applyAlignment="1">
      <alignment horizontal="left" vertical="center" indent="1"/>
    </xf>
    <xf numFmtId="0" fontId="3" fillId="0" borderId="32" xfId="1" applyFont="1" applyFill="1" applyBorder="1" applyAlignment="1">
      <alignment horizontal="right" vertical="center"/>
    </xf>
    <xf numFmtId="165" fontId="3" fillId="0" borderId="33" xfId="1" applyNumberFormat="1" applyFill="1" applyBorder="1" applyAlignment="1">
      <alignment horizontal="right" vertical="center"/>
    </xf>
    <xf numFmtId="3" fontId="3" fillId="0" borderId="34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left" vertical="center" indent="1"/>
    </xf>
    <xf numFmtId="4" fontId="8" fillId="0" borderId="17" xfId="0" applyNumberFormat="1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/>
    </xf>
    <xf numFmtId="4" fontId="8" fillId="8" borderId="2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6" xfId="1" applyNumberFormat="1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/>
    </xf>
    <xf numFmtId="0" fontId="12" fillId="0" borderId="27" xfId="1" applyFont="1" applyBorder="1" applyAlignment="1">
      <alignment horizontal="left" vertical="center" indent="1"/>
    </xf>
    <xf numFmtId="4" fontId="8" fillId="0" borderId="18" xfId="0" applyNumberFormat="1" applyFont="1" applyBorder="1" applyAlignment="1">
      <alignment horizontal="center" vertical="center" wrapText="1"/>
    </xf>
    <xf numFmtId="3" fontId="3" fillId="0" borderId="20" xfId="1" applyNumberFormat="1" applyBorder="1" applyAlignment="1">
      <alignment horizontal="left" vertical="center"/>
    </xf>
    <xf numFmtId="4" fontId="8" fillId="8" borderId="27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7" xfId="1" applyNumberFormat="1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/>
    </xf>
    <xf numFmtId="0" fontId="3" fillId="0" borderId="20" xfId="0" applyFont="1" applyBorder="1" applyAlignment="1">
      <alignment horizontal="left" vertical="center"/>
    </xf>
    <xf numFmtId="0" fontId="12" fillId="0" borderId="27" xfId="1" applyFont="1" applyBorder="1" applyAlignment="1">
      <alignment horizontal="left" vertical="center" wrapText="1" indent="1"/>
    </xf>
    <xf numFmtId="4" fontId="8" fillId="0" borderId="27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49" fontId="12" fillId="0" borderId="27" xfId="2" applyNumberFormat="1" applyFont="1" applyBorder="1" applyAlignment="1">
      <alignment horizontal="left" vertical="center" indent="1"/>
    </xf>
    <xf numFmtId="0" fontId="12" fillId="0" borderId="32" xfId="1" applyFont="1" applyBorder="1" applyAlignment="1">
      <alignment horizontal="left" vertical="center" indent="1"/>
    </xf>
    <xf numFmtId="4" fontId="8" fillId="0" borderId="33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/>
    </xf>
    <xf numFmtId="4" fontId="8" fillId="8" borderId="32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32" xfId="1" applyNumberFormat="1" applyFont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center"/>
    </xf>
    <xf numFmtId="2" fontId="8" fillId="0" borderId="33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4" fontId="8" fillId="0" borderId="0" xfId="0" applyNumberFormat="1" applyFont="1" applyAlignment="1" applyProtection="1">
      <alignment horizontal="centerContinuous" vertical="center" wrapText="1"/>
      <protection locked="0"/>
    </xf>
    <xf numFmtId="4" fontId="8" fillId="0" borderId="0" xfId="1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/>
    </xf>
    <xf numFmtId="2" fontId="8" fillId="0" borderId="0" xfId="0" applyNumberFormat="1" applyFont="1" applyAlignment="1">
      <alignment horizontal="centerContinuous"/>
    </xf>
    <xf numFmtId="4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8" xfId="1" applyNumberFormat="1" applyFont="1" applyBorder="1" applyAlignment="1">
      <alignment horizontal="center" vertical="center" wrapText="1"/>
    </xf>
    <xf numFmtId="4" fontId="9" fillId="0" borderId="38" xfId="0" applyNumberFormat="1" applyFont="1" applyBorder="1" applyAlignment="1">
      <alignment horizontal="center" vertical="center" wrapText="1"/>
    </xf>
    <xf numFmtId="0" fontId="10" fillId="0" borderId="0" xfId="0" applyFont="1"/>
    <xf numFmtId="4" fontId="7" fillId="0" borderId="9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0" fillId="3" borderId="25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" fontId="0" fillId="3" borderId="39" xfId="0" applyNumberFormat="1" applyFill="1" applyBorder="1" applyAlignment="1">
      <alignment horizontal="center" vertical="center"/>
    </xf>
    <xf numFmtId="2" fontId="18" fillId="0" borderId="18" xfId="0" applyNumberFormat="1" applyFont="1" applyBorder="1" applyAlignment="1">
      <alignment horizontal="center"/>
    </xf>
    <xf numFmtId="0" fontId="17" fillId="0" borderId="37" xfId="1" applyFont="1" applyBorder="1" applyAlignment="1">
      <alignment horizontal="centerContinuous" vertical="center"/>
    </xf>
    <xf numFmtId="3" fontId="3" fillId="0" borderId="36" xfId="1" applyNumberFormat="1" applyBorder="1" applyAlignment="1">
      <alignment horizontal="left" vertical="center"/>
    </xf>
    <xf numFmtId="3" fontId="3" fillId="0" borderId="34" xfId="1" applyNumberForma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5" fontId="0" fillId="0" borderId="0" xfId="0" applyNumberFormat="1"/>
    <xf numFmtId="4" fontId="10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8" fillId="6" borderId="0" xfId="0" applyNumberFormat="1" applyFont="1" applyFill="1" applyBorder="1" applyAlignment="1">
      <alignment horizontal="center"/>
    </xf>
    <xf numFmtId="4" fontId="8" fillId="0" borderId="42" xfId="0" applyNumberFormat="1" applyFont="1" applyBorder="1" applyAlignment="1">
      <alignment horizontal="center"/>
    </xf>
    <xf numFmtId="4" fontId="8" fillId="0" borderId="6" xfId="0" applyNumberFormat="1" applyFont="1" applyBorder="1" applyAlignment="1">
      <alignment horizontal="center"/>
    </xf>
    <xf numFmtId="165" fontId="0" fillId="0" borderId="6" xfId="0" applyNumberFormat="1" applyBorder="1"/>
    <xf numFmtId="165" fontId="0" fillId="0" borderId="6" xfId="0" applyNumberFormat="1" applyBorder="1" applyAlignment="1">
      <alignment vertical="center"/>
    </xf>
    <xf numFmtId="1" fontId="0" fillId="0" borderId="6" xfId="0" applyNumberForma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vertical="center"/>
    </xf>
    <xf numFmtId="165" fontId="0" fillId="0" borderId="41" xfId="0" applyNumberFormat="1" applyBorder="1" applyAlignment="1">
      <alignment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" fontId="15" fillId="0" borderId="13" xfId="0" applyNumberFormat="1" applyFont="1" applyFill="1" applyBorder="1" applyAlignment="1">
      <alignment horizontal="center" vertical="center"/>
    </xf>
    <xf numFmtId="4" fontId="15" fillId="0" borderId="31" xfId="0" applyNumberFormat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" fontId="0" fillId="0" borderId="39" xfId="0" applyNumberFormat="1" applyBorder="1" applyAlignment="1">
      <alignment horizontal="center" vertical="center" wrapText="1"/>
    </xf>
    <xf numFmtId="4" fontId="0" fillId="0" borderId="40" xfId="0" applyNumberFormat="1" applyBorder="1" applyAlignment="1">
      <alignment horizontal="center" vertical="center" wrapText="1"/>
    </xf>
    <xf numFmtId="4" fontId="0" fillId="0" borderId="41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4" fontId="22" fillId="0" borderId="0" xfId="0" applyNumberFormat="1" applyFont="1" applyBorder="1" applyAlignment="1">
      <alignment vertical="center"/>
    </xf>
    <xf numFmtId="4" fontId="22" fillId="0" borderId="0" xfId="0" applyNumberFormat="1" applyFont="1" applyBorder="1"/>
    <xf numFmtId="4" fontId="22" fillId="0" borderId="0" xfId="0" applyNumberFormat="1" applyFont="1" applyAlignment="1">
      <alignment vertical="center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C8E5F-C5EA-4B14-BF7D-10C53C90B131}">
  <sheetPr codeName="Hoja6">
    <pageSetUpPr fitToPage="1"/>
  </sheetPr>
  <dimension ref="A1:G38"/>
  <sheetViews>
    <sheetView workbookViewId="0">
      <selection activeCell="A38" sqref="A40:A44"/>
    </sheetView>
  </sheetViews>
  <sheetFormatPr baseColWidth="10" defaultRowHeight="15" x14ac:dyDescent="0.25"/>
  <cols>
    <col min="1" max="1" width="67.140625" bestFit="1" customWidth="1"/>
    <col min="4" max="4" width="14.5703125" customWidth="1"/>
    <col min="5" max="5" width="13.85546875" customWidth="1"/>
  </cols>
  <sheetData>
    <row r="1" spans="1:5" ht="18" x14ac:dyDescent="0.25">
      <c r="A1" s="133" t="s">
        <v>164</v>
      </c>
      <c r="B1" s="134"/>
      <c r="C1" s="134"/>
      <c r="D1" s="134"/>
      <c r="E1" s="134"/>
    </row>
    <row r="2" spans="1:5" ht="18.75" thickBot="1" x14ac:dyDescent="0.3">
      <c r="A2" s="135" t="s">
        <v>180</v>
      </c>
      <c r="B2" s="136"/>
      <c r="C2" s="136"/>
      <c r="D2" s="136"/>
      <c r="E2" s="136"/>
    </row>
    <row r="3" spans="1:5" ht="33.75" customHeight="1" thickBot="1" x14ac:dyDescent="0.3">
      <c r="A3" s="41" t="s">
        <v>76</v>
      </c>
      <c r="B3" s="42" t="s">
        <v>80</v>
      </c>
      <c r="C3" s="137" t="s">
        <v>81</v>
      </c>
      <c r="D3" s="138"/>
      <c r="E3" s="43" t="s">
        <v>82</v>
      </c>
    </row>
    <row r="4" spans="1:5" ht="15.75" thickBot="1" x14ac:dyDescent="0.3">
      <c r="A4" s="44" t="s">
        <v>181</v>
      </c>
      <c r="B4" s="45">
        <v>5</v>
      </c>
      <c r="C4" s="46">
        <v>29.93</v>
      </c>
      <c r="D4" s="47" t="s">
        <v>67</v>
      </c>
      <c r="E4" s="48">
        <f>B4*C4</f>
        <v>149.65</v>
      </c>
    </row>
    <row r="5" spans="1:5" ht="15.75" thickBot="1" x14ac:dyDescent="0.3">
      <c r="A5" s="49" t="s">
        <v>182</v>
      </c>
      <c r="B5" s="50">
        <v>4</v>
      </c>
      <c r="C5" s="51">
        <v>33.79</v>
      </c>
      <c r="D5" s="52" t="s">
        <v>67</v>
      </c>
      <c r="E5" s="48">
        <f t="shared" ref="E5:E34" si="0">B5*C5</f>
        <v>135.16</v>
      </c>
    </row>
    <row r="6" spans="1:5" ht="15.75" thickBot="1" x14ac:dyDescent="0.3">
      <c r="A6" s="49" t="s">
        <v>183</v>
      </c>
      <c r="B6" s="50">
        <v>2</v>
      </c>
      <c r="C6" s="51">
        <v>38.85</v>
      </c>
      <c r="D6" s="52" t="s">
        <v>67</v>
      </c>
      <c r="E6" s="48">
        <f t="shared" si="0"/>
        <v>77.7</v>
      </c>
    </row>
    <row r="7" spans="1:5" ht="15.75" thickBot="1" x14ac:dyDescent="0.3">
      <c r="A7" s="49" t="s">
        <v>184</v>
      </c>
      <c r="B7" s="50">
        <v>0</v>
      </c>
      <c r="C7" s="51">
        <v>129.68</v>
      </c>
      <c r="D7" s="52" t="s">
        <v>67</v>
      </c>
      <c r="E7" s="48">
        <f t="shared" si="0"/>
        <v>0</v>
      </c>
    </row>
    <row r="8" spans="1:5" ht="15.75" thickBot="1" x14ac:dyDescent="0.3">
      <c r="A8" s="49" t="s">
        <v>185</v>
      </c>
      <c r="B8" s="50">
        <v>1</v>
      </c>
      <c r="C8" s="51">
        <v>44.15</v>
      </c>
      <c r="D8" s="52" t="s">
        <v>67</v>
      </c>
      <c r="E8" s="48">
        <f t="shared" si="0"/>
        <v>44.15</v>
      </c>
    </row>
    <row r="9" spans="1:5" ht="15.75" thickBot="1" x14ac:dyDescent="0.3">
      <c r="A9" s="49" t="s">
        <v>186</v>
      </c>
      <c r="B9" s="50">
        <v>0</v>
      </c>
      <c r="C9" s="51">
        <v>42.16</v>
      </c>
      <c r="D9" s="52" t="s">
        <v>67</v>
      </c>
      <c r="E9" s="48">
        <f t="shared" si="0"/>
        <v>0</v>
      </c>
    </row>
    <row r="10" spans="1:5" ht="15.75" thickBot="1" x14ac:dyDescent="0.3">
      <c r="A10" s="49" t="s">
        <v>187</v>
      </c>
      <c r="B10" s="50">
        <v>15</v>
      </c>
      <c r="C10" s="51">
        <v>24.72</v>
      </c>
      <c r="D10" s="52" t="s">
        <v>67</v>
      </c>
      <c r="E10" s="48">
        <f t="shared" si="0"/>
        <v>370.79999999999995</v>
      </c>
    </row>
    <row r="11" spans="1:5" ht="15.75" thickBot="1" x14ac:dyDescent="0.3">
      <c r="A11" s="49" t="s">
        <v>188</v>
      </c>
      <c r="B11" s="50">
        <v>0</v>
      </c>
      <c r="C11" s="51">
        <v>49.42</v>
      </c>
      <c r="D11" s="52" t="s">
        <v>67</v>
      </c>
      <c r="E11" s="48">
        <f t="shared" si="0"/>
        <v>0</v>
      </c>
    </row>
    <row r="12" spans="1:5" ht="15.75" thickBot="1" x14ac:dyDescent="0.3">
      <c r="A12" s="49" t="s">
        <v>120</v>
      </c>
      <c r="B12" s="50">
        <f>10-2</f>
        <v>8</v>
      </c>
      <c r="C12" s="51">
        <v>45.46</v>
      </c>
      <c r="D12" s="52" t="s">
        <v>67</v>
      </c>
      <c r="E12" s="48">
        <f t="shared" si="0"/>
        <v>363.68</v>
      </c>
    </row>
    <row r="13" spans="1:5" ht="15.75" thickBot="1" x14ac:dyDescent="0.3">
      <c r="A13" s="49" t="s">
        <v>119</v>
      </c>
      <c r="B13" s="50">
        <v>8</v>
      </c>
      <c r="C13" s="51">
        <v>39.53</v>
      </c>
      <c r="D13" s="52" t="s">
        <v>67</v>
      </c>
      <c r="E13" s="48">
        <f t="shared" si="0"/>
        <v>316.24</v>
      </c>
    </row>
    <row r="14" spans="1:5" ht="15.75" thickBot="1" x14ac:dyDescent="0.3">
      <c r="A14" s="49" t="s">
        <v>189</v>
      </c>
      <c r="B14" s="50">
        <v>5</v>
      </c>
      <c r="C14" s="51">
        <v>38.85</v>
      </c>
      <c r="D14" s="52" t="s">
        <v>67</v>
      </c>
      <c r="E14" s="48">
        <f t="shared" si="0"/>
        <v>194.25</v>
      </c>
    </row>
    <row r="15" spans="1:5" ht="15.75" thickBot="1" x14ac:dyDescent="0.3">
      <c r="A15" s="49" t="s">
        <v>190</v>
      </c>
      <c r="B15" s="50">
        <v>6</v>
      </c>
      <c r="C15" s="51">
        <v>21.96</v>
      </c>
      <c r="D15" s="52" t="s">
        <v>67</v>
      </c>
      <c r="E15" s="48">
        <f t="shared" si="0"/>
        <v>131.76</v>
      </c>
    </row>
    <row r="16" spans="1:5" ht="15.75" thickBot="1" x14ac:dyDescent="0.3">
      <c r="A16" s="49" t="s">
        <v>191</v>
      </c>
      <c r="B16" s="50">
        <v>0</v>
      </c>
      <c r="C16" s="51">
        <v>72.88</v>
      </c>
      <c r="D16" s="52" t="s">
        <v>67</v>
      </c>
      <c r="E16" s="48">
        <f t="shared" si="0"/>
        <v>0</v>
      </c>
    </row>
    <row r="17" spans="1:5" ht="15.75" thickBot="1" x14ac:dyDescent="0.3">
      <c r="A17" s="49" t="s">
        <v>192</v>
      </c>
      <c r="B17" s="50">
        <v>1</v>
      </c>
      <c r="C17" s="51">
        <v>110.18</v>
      </c>
      <c r="D17" s="52" t="s">
        <v>67</v>
      </c>
      <c r="E17" s="48">
        <f t="shared" si="0"/>
        <v>110.18</v>
      </c>
    </row>
    <row r="18" spans="1:5" ht="15.75" thickBot="1" x14ac:dyDescent="0.3">
      <c r="A18" s="49" t="s">
        <v>193</v>
      </c>
      <c r="B18" s="50">
        <v>1</v>
      </c>
      <c r="C18" s="51">
        <v>97.22</v>
      </c>
      <c r="D18" s="52" t="s">
        <v>68</v>
      </c>
      <c r="E18" s="48">
        <f t="shared" si="0"/>
        <v>97.22</v>
      </c>
    </row>
    <row r="19" spans="1:5" ht="15.75" thickBot="1" x14ac:dyDescent="0.3">
      <c r="A19" s="49" t="s">
        <v>194</v>
      </c>
      <c r="B19" s="50">
        <v>2</v>
      </c>
      <c r="C19" s="51">
        <v>27.09</v>
      </c>
      <c r="D19" s="52" t="s">
        <v>67</v>
      </c>
      <c r="E19" s="48">
        <f t="shared" si="0"/>
        <v>54.18</v>
      </c>
    </row>
    <row r="20" spans="1:5" ht="15.75" thickBot="1" x14ac:dyDescent="0.3">
      <c r="A20" s="49" t="s">
        <v>195</v>
      </c>
      <c r="B20" s="50">
        <v>4</v>
      </c>
      <c r="C20" s="51">
        <v>19.489999999999998</v>
      </c>
      <c r="D20" s="52" t="s">
        <v>67</v>
      </c>
      <c r="E20" s="48">
        <f t="shared" si="0"/>
        <v>77.959999999999994</v>
      </c>
    </row>
    <row r="21" spans="1:5" ht="15.75" thickBot="1" x14ac:dyDescent="0.3">
      <c r="A21" s="49" t="s">
        <v>196</v>
      </c>
      <c r="B21" s="50">
        <v>8</v>
      </c>
      <c r="C21" s="51">
        <v>19.489999999999998</v>
      </c>
      <c r="D21" s="52" t="s">
        <v>67</v>
      </c>
      <c r="E21" s="48">
        <f t="shared" si="0"/>
        <v>155.91999999999999</v>
      </c>
    </row>
    <row r="22" spans="1:5" ht="15.75" thickBot="1" x14ac:dyDescent="0.3">
      <c r="A22" s="49" t="s">
        <v>197</v>
      </c>
      <c r="B22" s="50">
        <v>8</v>
      </c>
      <c r="C22" s="51">
        <v>19.489999999999998</v>
      </c>
      <c r="D22" s="52" t="s">
        <v>67</v>
      </c>
      <c r="E22" s="48">
        <f t="shared" si="0"/>
        <v>155.91999999999999</v>
      </c>
    </row>
    <row r="23" spans="1:5" ht="15.75" thickBot="1" x14ac:dyDescent="0.3">
      <c r="A23" s="49" t="s">
        <v>198</v>
      </c>
      <c r="B23" s="50">
        <v>2</v>
      </c>
      <c r="C23" s="51">
        <v>47.1</v>
      </c>
      <c r="D23" s="52" t="s">
        <v>67</v>
      </c>
      <c r="E23" s="48">
        <f t="shared" si="0"/>
        <v>94.2</v>
      </c>
    </row>
    <row r="24" spans="1:5" ht="15.75" thickBot="1" x14ac:dyDescent="0.3">
      <c r="A24" s="49" t="s">
        <v>54</v>
      </c>
      <c r="B24" s="50">
        <v>6</v>
      </c>
      <c r="C24" s="51">
        <v>67.42</v>
      </c>
      <c r="D24" s="52" t="s">
        <v>67</v>
      </c>
      <c r="E24" s="48">
        <f t="shared" si="0"/>
        <v>404.52</v>
      </c>
    </row>
    <row r="25" spans="1:5" ht="15.75" thickBot="1" x14ac:dyDescent="0.3">
      <c r="A25" s="49" t="s">
        <v>199</v>
      </c>
      <c r="B25" s="50">
        <v>1</v>
      </c>
      <c r="C25" s="51">
        <v>65.86</v>
      </c>
      <c r="D25" s="52" t="s">
        <v>67</v>
      </c>
      <c r="E25" s="48">
        <f t="shared" si="0"/>
        <v>65.86</v>
      </c>
    </row>
    <row r="26" spans="1:5" ht="15.75" thickBot="1" x14ac:dyDescent="0.3">
      <c r="A26" s="49" t="s">
        <v>200</v>
      </c>
      <c r="B26" s="50">
        <v>6</v>
      </c>
      <c r="C26" s="51">
        <v>34.92</v>
      </c>
      <c r="D26" s="52" t="s">
        <v>67</v>
      </c>
      <c r="E26" s="48">
        <f t="shared" si="0"/>
        <v>209.52</v>
      </c>
    </row>
    <row r="27" spans="1:5" ht="15.75" thickBot="1" x14ac:dyDescent="0.3">
      <c r="A27" s="49" t="s">
        <v>201</v>
      </c>
      <c r="B27" s="50">
        <v>2</v>
      </c>
      <c r="C27" s="51">
        <v>34.92</v>
      </c>
      <c r="D27" s="52" t="s">
        <v>67</v>
      </c>
      <c r="E27" s="48">
        <f t="shared" si="0"/>
        <v>69.84</v>
      </c>
    </row>
    <row r="28" spans="1:5" ht="15.75" thickBot="1" x14ac:dyDescent="0.3">
      <c r="A28" s="49" t="s">
        <v>202</v>
      </c>
      <c r="B28" s="50">
        <v>2</v>
      </c>
      <c r="C28" s="51">
        <v>31.16</v>
      </c>
      <c r="D28" s="52" t="s">
        <v>67</v>
      </c>
      <c r="E28" s="48">
        <f t="shared" si="0"/>
        <v>62.32</v>
      </c>
    </row>
    <row r="29" spans="1:5" ht="15.75" thickBot="1" x14ac:dyDescent="0.3">
      <c r="A29" s="49" t="s">
        <v>203</v>
      </c>
      <c r="B29" s="50">
        <v>0</v>
      </c>
      <c r="C29" s="51">
        <v>32.57</v>
      </c>
      <c r="D29" s="52" t="s">
        <v>67</v>
      </c>
      <c r="E29" s="48">
        <f t="shared" si="0"/>
        <v>0</v>
      </c>
    </row>
    <row r="30" spans="1:5" ht="15.75" thickBot="1" x14ac:dyDescent="0.3">
      <c r="A30" s="49" t="s">
        <v>204</v>
      </c>
      <c r="B30" s="50">
        <v>5</v>
      </c>
      <c r="C30" s="53">
        <v>23.38</v>
      </c>
      <c r="D30" s="52" t="s">
        <v>67</v>
      </c>
      <c r="E30" s="48">
        <f t="shared" si="0"/>
        <v>116.89999999999999</v>
      </c>
    </row>
    <row r="31" spans="1:5" ht="15.75" thickBot="1" x14ac:dyDescent="0.3">
      <c r="A31" s="49" t="s">
        <v>205</v>
      </c>
      <c r="B31" s="54">
        <v>1</v>
      </c>
      <c r="C31" s="53">
        <v>151.72</v>
      </c>
      <c r="D31" s="52" t="s">
        <v>67</v>
      </c>
      <c r="E31" s="48">
        <f t="shared" si="0"/>
        <v>151.72</v>
      </c>
    </row>
    <row r="32" spans="1:5" ht="15.75" thickBot="1" x14ac:dyDescent="0.3">
      <c r="A32" s="49" t="s">
        <v>206</v>
      </c>
      <c r="B32" s="54">
        <v>0</v>
      </c>
      <c r="C32" s="53">
        <v>223.51</v>
      </c>
      <c r="D32" s="52" t="s">
        <v>67</v>
      </c>
      <c r="E32" s="48">
        <f t="shared" si="0"/>
        <v>0</v>
      </c>
    </row>
    <row r="33" spans="1:7" ht="15.75" thickBot="1" x14ac:dyDescent="0.3">
      <c r="A33" s="49" t="s">
        <v>207</v>
      </c>
      <c r="B33" s="54">
        <v>0</v>
      </c>
      <c r="C33" s="53">
        <v>210</v>
      </c>
      <c r="D33" s="52" t="s">
        <v>67</v>
      </c>
      <c r="E33" s="48">
        <f t="shared" si="0"/>
        <v>0</v>
      </c>
    </row>
    <row r="34" spans="1:7" ht="15.75" thickBot="1" x14ac:dyDescent="0.3">
      <c r="A34" s="55" t="s">
        <v>208</v>
      </c>
      <c r="B34" s="56">
        <v>2</v>
      </c>
      <c r="C34" s="57">
        <v>248</v>
      </c>
      <c r="D34" s="58" t="s">
        <v>67</v>
      </c>
      <c r="E34" s="129">
        <f t="shared" si="0"/>
        <v>496</v>
      </c>
    </row>
    <row r="35" spans="1:7" ht="15.75" thickBot="1" x14ac:dyDescent="0.3">
      <c r="A35" s="139" t="s">
        <v>166</v>
      </c>
      <c r="B35" s="140"/>
      <c r="C35" s="140"/>
      <c r="D35" s="140"/>
      <c r="E35" s="126">
        <f>2*C12</f>
        <v>90.92</v>
      </c>
    </row>
    <row r="36" spans="1:7" ht="48" customHeight="1" thickBot="1" x14ac:dyDescent="0.3">
      <c r="A36" s="131" t="s">
        <v>209</v>
      </c>
      <c r="B36" s="132"/>
      <c r="C36" s="132"/>
      <c r="D36" s="132"/>
      <c r="E36" s="130">
        <f>SUM(E4:E35)</f>
        <v>4196.57</v>
      </c>
      <c r="G36" s="119"/>
    </row>
    <row r="37" spans="1:7" ht="33.6" customHeight="1" thickBot="1" x14ac:dyDescent="0.3">
      <c r="A37" s="131" t="s">
        <v>168</v>
      </c>
      <c r="B37" s="132"/>
      <c r="C37" s="132"/>
      <c r="D37" s="132"/>
      <c r="E37" s="127">
        <v>3</v>
      </c>
    </row>
    <row r="38" spans="1:7" ht="45.6" customHeight="1" thickBot="1" x14ac:dyDescent="0.3">
      <c r="A38" s="131" t="s">
        <v>210</v>
      </c>
      <c r="B38" s="132"/>
      <c r="C38" s="132"/>
      <c r="D38" s="132"/>
      <c r="E38" s="126">
        <f>E36*E37</f>
        <v>12589.71</v>
      </c>
    </row>
  </sheetData>
  <sheetProtection algorithmName="SHA-512" hashValue="PxNazzyuqNxXpbHphQDYvUydCI7rKOsKfYn32UhJvYGPTbhBJT1YRFRJKH/wWTc18+5Zu8ICRwZljmPxOP3pOg==" saltValue="WniifaovgDdFGji+Yl1gSA==" spinCount="100000" sheet="1" objects="1" scenarios="1"/>
  <mergeCells count="7">
    <mergeCell ref="A38:D38"/>
    <mergeCell ref="A1:E1"/>
    <mergeCell ref="A2:E2"/>
    <mergeCell ref="C3:D3"/>
    <mergeCell ref="A35:D35"/>
    <mergeCell ref="A36:D36"/>
    <mergeCell ref="A37:D37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G16"/>
  <sheetViews>
    <sheetView workbookViewId="0">
      <selection activeCell="A38" sqref="A40:A44"/>
    </sheetView>
  </sheetViews>
  <sheetFormatPr baseColWidth="10" defaultRowHeight="15" x14ac:dyDescent="0.25"/>
  <cols>
    <col min="1" max="1" width="67.140625" bestFit="1" customWidth="1"/>
    <col min="4" max="4" width="14.5703125" customWidth="1"/>
    <col min="5" max="5" width="13.85546875" customWidth="1"/>
  </cols>
  <sheetData>
    <row r="1" spans="1:7" ht="18" x14ac:dyDescent="0.25">
      <c r="A1" s="133" t="s">
        <v>164</v>
      </c>
      <c r="B1" s="134"/>
      <c r="C1" s="134"/>
      <c r="D1" s="134"/>
      <c r="E1" s="134"/>
    </row>
    <row r="2" spans="1:7" ht="18.75" thickBot="1" x14ac:dyDescent="0.3">
      <c r="A2" s="135" t="s">
        <v>165</v>
      </c>
      <c r="B2" s="136"/>
      <c r="C2" s="136"/>
      <c r="D2" s="136"/>
      <c r="E2" s="136"/>
    </row>
    <row r="3" spans="1:7" ht="33.75" customHeight="1" thickBot="1" x14ac:dyDescent="0.3">
      <c r="A3" s="41" t="s">
        <v>76</v>
      </c>
      <c r="B3" s="42" t="s">
        <v>80</v>
      </c>
      <c r="C3" s="137" t="s">
        <v>81</v>
      </c>
      <c r="D3" s="138"/>
      <c r="E3" s="43" t="s">
        <v>82</v>
      </c>
    </row>
    <row r="4" spans="1:7" ht="15.75" thickBot="1" x14ac:dyDescent="0.3">
      <c r="A4" s="44" t="s">
        <v>83</v>
      </c>
      <c r="B4" s="45">
        <f>175-5</f>
        <v>170</v>
      </c>
      <c r="C4" s="46">
        <v>57</v>
      </c>
      <c r="D4" s="47" t="s">
        <v>77</v>
      </c>
      <c r="E4" s="48">
        <f>B4*C4</f>
        <v>9690</v>
      </c>
    </row>
    <row r="5" spans="1:7" ht="15.75" thickBot="1" x14ac:dyDescent="0.3">
      <c r="A5" s="49" t="s">
        <v>84</v>
      </c>
      <c r="B5" s="50">
        <v>30</v>
      </c>
      <c r="C5" s="51">
        <v>45</v>
      </c>
      <c r="D5" s="52" t="s">
        <v>77</v>
      </c>
      <c r="E5" s="48">
        <f t="shared" ref="E5:E12" si="0">B5*C5</f>
        <v>1350</v>
      </c>
    </row>
    <row r="6" spans="1:7" ht="15.75" thickBot="1" x14ac:dyDescent="0.3">
      <c r="A6" s="49" t="s">
        <v>85</v>
      </c>
      <c r="B6" s="50">
        <v>0</v>
      </c>
      <c r="C6" s="51">
        <v>3.5</v>
      </c>
      <c r="D6" s="52" t="s">
        <v>78</v>
      </c>
      <c r="E6" s="48">
        <f t="shared" si="0"/>
        <v>0</v>
      </c>
    </row>
    <row r="7" spans="1:7" ht="15.75" thickBot="1" x14ac:dyDescent="0.3">
      <c r="A7" s="49" t="s">
        <v>86</v>
      </c>
      <c r="B7" s="50">
        <v>14</v>
      </c>
      <c r="C7" s="51">
        <v>89</v>
      </c>
      <c r="D7" s="52" t="s">
        <v>87</v>
      </c>
      <c r="E7" s="48">
        <f t="shared" si="0"/>
        <v>1246</v>
      </c>
    </row>
    <row r="8" spans="1:7" ht="15.75" thickBot="1" x14ac:dyDescent="0.3">
      <c r="A8" s="49" t="s">
        <v>120</v>
      </c>
      <c r="B8" s="50">
        <v>152</v>
      </c>
      <c r="C8" s="53">
        <v>45.46</v>
      </c>
      <c r="D8" s="52" t="s">
        <v>87</v>
      </c>
      <c r="E8" s="48">
        <f t="shared" si="0"/>
        <v>6909.92</v>
      </c>
    </row>
    <row r="9" spans="1:7" ht="15.75" thickBot="1" x14ac:dyDescent="0.3">
      <c r="A9" s="49" t="s">
        <v>88</v>
      </c>
      <c r="B9" s="54">
        <v>0</v>
      </c>
      <c r="C9" s="53">
        <v>3.1</v>
      </c>
      <c r="D9" s="52" t="s">
        <v>78</v>
      </c>
      <c r="E9" s="48">
        <f t="shared" si="0"/>
        <v>0</v>
      </c>
    </row>
    <row r="10" spans="1:7" ht="15.75" thickBot="1" x14ac:dyDescent="0.3">
      <c r="A10" s="49" t="s">
        <v>89</v>
      </c>
      <c r="B10" s="54">
        <v>0</v>
      </c>
      <c r="C10" s="53">
        <v>32</v>
      </c>
      <c r="D10" s="52" t="s">
        <v>87</v>
      </c>
      <c r="E10" s="48">
        <f t="shared" si="0"/>
        <v>0</v>
      </c>
    </row>
    <row r="11" spans="1:7" ht="15.75" thickBot="1" x14ac:dyDescent="0.3">
      <c r="A11" s="49" t="s">
        <v>90</v>
      </c>
      <c r="B11" s="54">
        <v>0</v>
      </c>
      <c r="C11" s="53">
        <v>13.2</v>
      </c>
      <c r="D11" s="52" t="s">
        <v>87</v>
      </c>
      <c r="E11" s="48">
        <f t="shared" si="0"/>
        <v>0</v>
      </c>
    </row>
    <row r="12" spans="1:7" ht="15.75" thickBot="1" x14ac:dyDescent="0.3">
      <c r="A12" s="55" t="s">
        <v>91</v>
      </c>
      <c r="B12" s="56">
        <v>12</v>
      </c>
      <c r="C12" s="57">
        <v>6.6</v>
      </c>
      <c r="D12" s="58" t="s">
        <v>87</v>
      </c>
      <c r="E12" s="48">
        <f t="shared" si="0"/>
        <v>79.199999999999989</v>
      </c>
    </row>
    <row r="13" spans="1:7" ht="15.75" thickBot="1" x14ac:dyDescent="0.3">
      <c r="A13" s="139" t="s">
        <v>166</v>
      </c>
      <c r="B13" s="140"/>
      <c r="C13" s="140"/>
      <c r="D13" s="140"/>
      <c r="E13" s="125">
        <f>5*C4</f>
        <v>285</v>
      </c>
    </row>
    <row r="14" spans="1:7" ht="48" customHeight="1" thickBot="1" x14ac:dyDescent="0.3">
      <c r="A14" s="131" t="s">
        <v>167</v>
      </c>
      <c r="B14" s="132"/>
      <c r="C14" s="132"/>
      <c r="D14" s="132"/>
      <c r="E14" s="126">
        <f>SUM(E4:E13)</f>
        <v>19560.12</v>
      </c>
      <c r="G14" s="119"/>
    </row>
    <row r="15" spans="1:7" ht="33.6" customHeight="1" thickBot="1" x14ac:dyDescent="0.3">
      <c r="A15" s="131" t="s">
        <v>168</v>
      </c>
      <c r="B15" s="132"/>
      <c r="C15" s="132"/>
      <c r="D15" s="132"/>
      <c r="E15" s="127">
        <v>2</v>
      </c>
    </row>
    <row r="16" spans="1:7" ht="45.6" customHeight="1" thickBot="1" x14ac:dyDescent="0.3">
      <c r="A16" s="131" t="s">
        <v>176</v>
      </c>
      <c r="B16" s="132"/>
      <c r="C16" s="132"/>
      <c r="D16" s="132"/>
      <c r="E16" s="126">
        <f>E14*E15</f>
        <v>39120.239999999998</v>
      </c>
    </row>
  </sheetData>
  <sheetProtection algorithmName="SHA-512" hashValue="vQWUwCpLeY0H4VO+slkmNy0HMn441DE4gzguYhraqGZbYTnz13DjCimcxF1yE4ZZ5/+SWtaF42wm5bt5KY9NMw==" saltValue="3ZKCqlOHUibs8CS6fHxiWw==" spinCount="100000" sheet="1" objects="1" scenarios="1"/>
  <mergeCells count="7">
    <mergeCell ref="A15:D15"/>
    <mergeCell ref="A16:D16"/>
    <mergeCell ref="A1:E1"/>
    <mergeCell ref="A2:E2"/>
    <mergeCell ref="C3:D3"/>
    <mergeCell ref="A14:D14"/>
    <mergeCell ref="A13:D13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DA81"/>
  <sheetViews>
    <sheetView tabSelected="1" topLeftCell="A40" zoomScale="55" zoomScaleNormal="55" workbookViewId="0">
      <selection activeCell="F78" sqref="F78"/>
    </sheetView>
  </sheetViews>
  <sheetFormatPr baseColWidth="10" defaultRowHeight="15" x14ac:dyDescent="0.25"/>
  <cols>
    <col min="1" max="1" width="90" customWidth="1"/>
    <col min="2" max="2" width="11.42578125" style="2" customWidth="1"/>
    <col min="3" max="3" width="6.140625" style="3" bestFit="1" customWidth="1"/>
    <col min="4" max="4" width="17.5703125" style="3" customWidth="1"/>
    <col min="5" max="5" width="16" style="3" customWidth="1"/>
    <col min="6" max="6" width="17.42578125" customWidth="1"/>
    <col min="7" max="7" width="20.42578125" customWidth="1"/>
    <col min="8" max="8" width="19.5703125" customWidth="1"/>
    <col min="9" max="9" width="24.42578125" style="4" customWidth="1"/>
    <col min="10" max="105" width="11.42578125" style="8"/>
  </cols>
  <sheetData>
    <row r="1" spans="1:105" ht="18" x14ac:dyDescent="0.25">
      <c r="A1" s="141" t="s">
        <v>163</v>
      </c>
      <c r="B1" s="142"/>
      <c r="C1" s="142"/>
      <c r="D1" s="142"/>
      <c r="E1" s="142"/>
      <c r="F1" s="142"/>
      <c r="G1" s="142"/>
      <c r="H1" s="142"/>
      <c r="I1" s="143"/>
    </row>
    <row r="2" spans="1:105" ht="18.600000000000001" customHeight="1" thickBot="1" x14ac:dyDescent="0.3">
      <c r="A2" s="144" t="s">
        <v>108</v>
      </c>
      <c r="B2" s="145"/>
      <c r="C2" s="145"/>
      <c r="D2" s="145"/>
      <c r="E2" s="145"/>
      <c r="F2" s="145"/>
      <c r="G2" s="145"/>
      <c r="H2" s="145"/>
      <c r="I2" s="146"/>
    </row>
    <row r="3" spans="1:105" s="1" customFormat="1" ht="18.95" customHeight="1" thickBot="1" x14ac:dyDescent="0.3">
      <c r="A3" s="60"/>
      <c r="B3" s="61"/>
      <c r="C3" s="62"/>
      <c r="D3" s="63"/>
      <c r="E3" s="63"/>
      <c r="F3"/>
      <c r="G3"/>
      <c r="H3"/>
      <c r="I3" s="4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</row>
    <row r="4" spans="1:105" s="1" customFormat="1" ht="126.75" customHeight="1" thickBot="1" x14ac:dyDescent="0.3">
      <c r="A4" s="64"/>
      <c r="B4" s="147" t="s">
        <v>11</v>
      </c>
      <c r="C4" s="148"/>
      <c r="D4" s="65" t="s">
        <v>5</v>
      </c>
      <c r="E4" s="65" t="s">
        <v>6</v>
      </c>
      <c r="F4" s="6" t="s">
        <v>7</v>
      </c>
      <c r="G4" s="7" t="s">
        <v>8</v>
      </c>
      <c r="H4" s="65" t="s">
        <v>9</v>
      </c>
      <c r="I4" s="65" t="s">
        <v>10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</row>
    <row r="5" spans="1:105" s="1" customFormat="1" ht="20.100000000000001" customHeight="1" thickBot="1" x14ac:dyDescent="0.3">
      <c r="A5" s="66"/>
      <c r="B5" s="67"/>
      <c r="C5" s="67"/>
      <c r="D5" s="67"/>
      <c r="E5" s="67"/>
      <c r="F5" s="68"/>
      <c r="G5" s="68"/>
      <c r="H5" s="67"/>
      <c r="I5" s="67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</row>
    <row r="6" spans="1:105" ht="20.100000000000001" customHeight="1" x14ac:dyDescent="0.25">
      <c r="A6" s="69" t="s">
        <v>28</v>
      </c>
      <c r="B6" s="70">
        <v>55.91</v>
      </c>
      <c r="C6" s="71" t="s">
        <v>67</v>
      </c>
      <c r="D6" s="72"/>
      <c r="E6" s="73">
        <f t="shared" ref="E6:E67" si="0">ROUND(D6-(D6*0.2),2)</f>
        <v>0</v>
      </c>
      <c r="F6" s="26">
        <v>6</v>
      </c>
      <c r="G6" s="74">
        <v>0</v>
      </c>
      <c r="H6" s="25">
        <f t="shared" ref="H6:I63" si="1">D6*F6</f>
        <v>0</v>
      </c>
      <c r="I6" s="26">
        <f t="shared" si="1"/>
        <v>0</v>
      </c>
    </row>
    <row r="7" spans="1:105" ht="20.100000000000001" customHeight="1" x14ac:dyDescent="0.25">
      <c r="A7" s="75" t="s">
        <v>47</v>
      </c>
      <c r="B7" s="76">
        <v>3.61</v>
      </c>
      <c r="C7" s="77" t="s">
        <v>67</v>
      </c>
      <c r="D7" s="78"/>
      <c r="E7" s="79">
        <f t="shared" si="0"/>
        <v>0</v>
      </c>
      <c r="F7" s="28">
        <v>4</v>
      </c>
      <c r="G7" s="80">
        <v>0</v>
      </c>
      <c r="H7" s="27">
        <f t="shared" si="1"/>
        <v>0</v>
      </c>
      <c r="I7" s="28">
        <f t="shared" si="1"/>
        <v>0</v>
      </c>
    </row>
    <row r="8" spans="1:105" ht="20.100000000000001" customHeight="1" x14ac:dyDescent="0.25">
      <c r="A8" s="75" t="s">
        <v>109</v>
      </c>
      <c r="B8" s="76">
        <v>6.36</v>
      </c>
      <c r="C8" s="77" t="s">
        <v>67</v>
      </c>
      <c r="D8" s="78"/>
      <c r="E8" s="79">
        <f t="shared" si="0"/>
        <v>0</v>
      </c>
      <c r="F8" s="28">
        <v>32</v>
      </c>
      <c r="G8" s="80">
        <v>0</v>
      </c>
      <c r="H8" s="27">
        <f t="shared" si="1"/>
        <v>0</v>
      </c>
      <c r="I8" s="28">
        <f t="shared" si="1"/>
        <v>0</v>
      </c>
    </row>
    <row r="9" spans="1:105" ht="20.100000000000001" customHeight="1" x14ac:dyDescent="0.25">
      <c r="A9" s="75" t="s">
        <v>110</v>
      </c>
      <c r="B9" s="76">
        <v>4.24</v>
      </c>
      <c r="C9" s="77" t="s">
        <v>67</v>
      </c>
      <c r="D9" s="78"/>
      <c r="E9" s="79">
        <f t="shared" si="0"/>
        <v>0</v>
      </c>
      <c r="F9" s="28">
        <v>429</v>
      </c>
      <c r="G9" s="80">
        <v>0</v>
      </c>
      <c r="H9" s="27">
        <f t="shared" si="1"/>
        <v>0</v>
      </c>
      <c r="I9" s="28">
        <f t="shared" si="1"/>
        <v>0</v>
      </c>
    </row>
    <row r="10" spans="1:105" ht="20.100000000000001" customHeight="1" x14ac:dyDescent="0.25">
      <c r="A10" s="75" t="s">
        <v>111</v>
      </c>
      <c r="B10" s="76">
        <v>5.31</v>
      </c>
      <c r="C10" s="77" t="s">
        <v>67</v>
      </c>
      <c r="D10" s="78"/>
      <c r="E10" s="79">
        <f t="shared" si="0"/>
        <v>0</v>
      </c>
      <c r="F10" s="28">
        <v>183</v>
      </c>
      <c r="G10" s="80">
        <v>0</v>
      </c>
      <c r="H10" s="27">
        <f t="shared" si="1"/>
        <v>0</v>
      </c>
      <c r="I10" s="28">
        <f t="shared" si="1"/>
        <v>0</v>
      </c>
    </row>
    <row r="11" spans="1:105" s="5" customFormat="1" ht="20.100000000000001" customHeight="1" x14ac:dyDescent="0.25">
      <c r="A11" s="75" t="s">
        <v>48</v>
      </c>
      <c r="B11" s="76">
        <v>18.96</v>
      </c>
      <c r="C11" s="77" t="s">
        <v>68</v>
      </c>
      <c r="D11" s="78"/>
      <c r="E11" s="79">
        <f t="shared" si="0"/>
        <v>0</v>
      </c>
      <c r="F11" s="28">
        <v>0</v>
      </c>
      <c r="G11" s="80">
        <v>0</v>
      </c>
      <c r="H11" s="27">
        <f t="shared" si="1"/>
        <v>0</v>
      </c>
      <c r="I11" s="28">
        <f t="shared" si="1"/>
        <v>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</row>
    <row r="12" spans="1:105" ht="20.100000000000001" customHeight="1" x14ac:dyDescent="0.25">
      <c r="A12" s="75" t="s">
        <v>112</v>
      </c>
      <c r="B12" s="76">
        <v>3.5</v>
      </c>
      <c r="C12" s="77" t="s">
        <v>68</v>
      </c>
      <c r="D12" s="78"/>
      <c r="E12" s="79">
        <f t="shared" si="0"/>
        <v>0</v>
      </c>
      <c r="F12" s="28">
        <v>0</v>
      </c>
      <c r="G12" s="80">
        <v>0</v>
      </c>
      <c r="H12" s="27">
        <f t="shared" si="1"/>
        <v>0</v>
      </c>
      <c r="I12" s="28">
        <f t="shared" si="1"/>
        <v>0</v>
      </c>
    </row>
    <row r="13" spans="1:105" ht="20.100000000000001" customHeight="1" x14ac:dyDescent="0.25">
      <c r="A13" s="75" t="s">
        <v>29</v>
      </c>
      <c r="B13" s="76">
        <v>3.39</v>
      </c>
      <c r="C13" s="81" t="s">
        <v>0</v>
      </c>
      <c r="D13" s="78"/>
      <c r="E13" s="79">
        <f t="shared" si="0"/>
        <v>0</v>
      </c>
      <c r="F13" s="28">
        <v>1705</v>
      </c>
      <c r="G13" s="80">
        <v>0</v>
      </c>
      <c r="H13" s="27">
        <f t="shared" si="1"/>
        <v>0</v>
      </c>
      <c r="I13" s="28">
        <f t="shared" si="1"/>
        <v>0</v>
      </c>
    </row>
    <row r="14" spans="1:105" ht="20.100000000000001" customHeight="1" x14ac:dyDescent="0.25">
      <c r="A14" s="75" t="s">
        <v>30</v>
      </c>
      <c r="B14" s="76">
        <v>19.18</v>
      </c>
      <c r="C14" s="77" t="s">
        <v>68</v>
      </c>
      <c r="D14" s="78"/>
      <c r="E14" s="79">
        <f t="shared" si="0"/>
        <v>0</v>
      </c>
      <c r="F14" s="28">
        <v>2</v>
      </c>
      <c r="G14" s="80">
        <v>428</v>
      </c>
      <c r="H14" s="27">
        <f t="shared" si="1"/>
        <v>0</v>
      </c>
      <c r="I14" s="28">
        <f t="shared" si="1"/>
        <v>0</v>
      </c>
    </row>
    <row r="15" spans="1:105" ht="27" customHeight="1" x14ac:dyDescent="0.25">
      <c r="A15" s="75" t="s">
        <v>113</v>
      </c>
      <c r="B15" s="76">
        <v>7.63</v>
      </c>
      <c r="C15" s="77" t="s">
        <v>67</v>
      </c>
      <c r="D15" s="78"/>
      <c r="E15" s="79">
        <f t="shared" si="0"/>
        <v>0</v>
      </c>
      <c r="F15" s="28">
        <v>937</v>
      </c>
      <c r="G15" s="80">
        <v>0</v>
      </c>
      <c r="H15" s="27">
        <f t="shared" si="1"/>
        <v>0</v>
      </c>
      <c r="I15" s="28">
        <f t="shared" si="1"/>
        <v>0</v>
      </c>
    </row>
    <row r="16" spans="1:105" ht="20.100000000000001" customHeight="1" x14ac:dyDescent="0.25">
      <c r="A16" s="82" t="s">
        <v>114</v>
      </c>
      <c r="B16" s="76">
        <v>11.45</v>
      </c>
      <c r="C16" s="77" t="s">
        <v>67</v>
      </c>
      <c r="D16" s="78"/>
      <c r="E16" s="79">
        <f t="shared" si="0"/>
        <v>0</v>
      </c>
      <c r="F16" s="83">
        <v>10</v>
      </c>
      <c r="G16" s="84">
        <v>0</v>
      </c>
      <c r="H16" s="27">
        <f t="shared" si="1"/>
        <v>0</v>
      </c>
      <c r="I16" s="28">
        <f t="shared" si="1"/>
        <v>0</v>
      </c>
    </row>
    <row r="17" spans="1:105" s="5" customFormat="1" ht="20.100000000000001" customHeight="1" x14ac:dyDescent="0.25">
      <c r="A17" s="82" t="s">
        <v>115</v>
      </c>
      <c r="B17" s="76">
        <v>17.18</v>
      </c>
      <c r="C17" s="77" t="s">
        <v>67</v>
      </c>
      <c r="D17" s="78"/>
      <c r="E17" s="79">
        <f t="shared" si="0"/>
        <v>0</v>
      </c>
      <c r="F17" s="83">
        <v>83</v>
      </c>
      <c r="G17" s="84">
        <v>0</v>
      </c>
      <c r="H17" s="27">
        <f t="shared" si="1"/>
        <v>0</v>
      </c>
      <c r="I17" s="28">
        <f t="shared" si="1"/>
        <v>0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" customFormat="1" ht="20.100000000000001" customHeight="1" x14ac:dyDescent="0.25">
      <c r="A18" s="82" t="s">
        <v>116</v>
      </c>
      <c r="B18" s="76">
        <v>25.77</v>
      </c>
      <c r="C18" s="77" t="s">
        <v>67</v>
      </c>
      <c r="D18" s="78"/>
      <c r="E18" s="79">
        <f t="shared" si="0"/>
        <v>0</v>
      </c>
      <c r="F18" s="83">
        <v>0</v>
      </c>
      <c r="G18" s="84">
        <v>0</v>
      </c>
      <c r="H18" s="27">
        <f t="shared" si="1"/>
        <v>0</v>
      </c>
      <c r="I18" s="28">
        <f t="shared" si="1"/>
        <v>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</row>
    <row r="19" spans="1:105" ht="20.100000000000001" customHeight="1" x14ac:dyDescent="0.25">
      <c r="A19" s="75" t="s">
        <v>117</v>
      </c>
      <c r="B19" s="76">
        <v>10.09</v>
      </c>
      <c r="C19" s="77" t="s">
        <v>68</v>
      </c>
      <c r="D19" s="78"/>
      <c r="E19" s="79">
        <f t="shared" si="0"/>
        <v>0</v>
      </c>
      <c r="F19" s="28">
        <v>0</v>
      </c>
      <c r="G19" s="80">
        <v>0</v>
      </c>
      <c r="H19" s="27">
        <f t="shared" si="1"/>
        <v>0</v>
      </c>
      <c r="I19" s="28">
        <f t="shared" si="1"/>
        <v>0</v>
      </c>
    </row>
    <row r="20" spans="1:105" ht="20.100000000000001" customHeight="1" x14ac:dyDescent="0.25">
      <c r="A20" s="75" t="s">
        <v>49</v>
      </c>
      <c r="B20" s="76">
        <v>66.540000000000006</v>
      </c>
      <c r="C20" s="77" t="s">
        <v>67</v>
      </c>
      <c r="D20" s="78"/>
      <c r="E20" s="79">
        <f t="shared" si="0"/>
        <v>0</v>
      </c>
      <c r="F20" s="28">
        <v>0</v>
      </c>
      <c r="G20" s="80">
        <v>0</v>
      </c>
      <c r="H20" s="27">
        <f t="shared" si="1"/>
        <v>0</v>
      </c>
      <c r="I20" s="28">
        <f t="shared" si="1"/>
        <v>0</v>
      </c>
    </row>
    <row r="21" spans="1:105" ht="20.100000000000001" customHeight="1" x14ac:dyDescent="0.25">
      <c r="A21" s="82" t="s">
        <v>50</v>
      </c>
      <c r="B21" s="76">
        <v>13.25</v>
      </c>
      <c r="C21" s="81" t="s">
        <v>67</v>
      </c>
      <c r="D21" s="78"/>
      <c r="E21" s="79">
        <f t="shared" si="0"/>
        <v>0</v>
      </c>
      <c r="F21" s="28">
        <v>506</v>
      </c>
      <c r="G21" s="80">
        <v>0</v>
      </c>
      <c r="H21" s="27">
        <f t="shared" si="1"/>
        <v>0</v>
      </c>
      <c r="I21" s="28">
        <f t="shared" si="1"/>
        <v>0</v>
      </c>
    </row>
    <row r="22" spans="1:105" s="5" customFormat="1" ht="31.5" customHeight="1" x14ac:dyDescent="0.25">
      <c r="A22" s="82" t="s">
        <v>51</v>
      </c>
      <c r="B22" s="76">
        <v>13.25</v>
      </c>
      <c r="C22" s="81" t="s">
        <v>67</v>
      </c>
      <c r="D22" s="78"/>
      <c r="E22" s="79">
        <f t="shared" si="0"/>
        <v>0</v>
      </c>
      <c r="F22" s="28">
        <v>9</v>
      </c>
      <c r="G22" s="80">
        <v>0</v>
      </c>
      <c r="H22" s="27">
        <f t="shared" si="1"/>
        <v>0</v>
      </c>
      <c r="I22" s="28">
        <f t="shared" si="1"/>
        <v>0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ht="35.25" customHeight="1" x14ac:dyDescent="0.25">
      <c r="A23" s="82" t="s">
        <v>52</v>
      </c>
      <c r="B23" s="76">
        <v>13.25</v>
      </c>
      <c r="C23" s="81" t="s">
        <v>67</v>
      </c>
      <c r="D23" s="78"/>
      <c r="E23" s="79">
        <f t="shared" si="0"/>
        <v>0</v>
      </c>
      <c r="F23" s="28">
        <v>262</v>
      </c>
      <c r="G23" s="111">
        <v>0</v>
      </c>
      <c r="H23" s="27">
        <f t="shared" si="1"/>
        <v>0</v>
      </c>
      <c r="I23" s="28">
        <f t="shared" si="1"/>
        <v>0</v>
      </c>
    </row>
    <row r="24" spans="1:105" ht="20.100000000000001" customHeight="1" x14ac:dyDescent="0.25">
      <c r="A24" s="75" t="s">
        <v>31</v>
      </c>
      <c r="B24" s="76">
        <v>25.61</v>
      </c>
      <c r="C24" s="81" t="s">
        <v>67</v>
      </c>
      <c r="D24" s="78"/>
      <c r="E24" s="79">
        <f t="shared" si="0"/>
        <v>0</v>
      </c>
      <c r="F24" s="28">
        <v>36</v>
      </c>
      <c r="G24" s="80">
        <v>0</v>
      </c>
      <c r="H24" s="27">
        <f t="shared" si="1"/>
        <v>0</v>
      </c>
      <c r="I24" s="28">
        <f t="shared" si="1"/>
        <v>0</v>
      </c>
    </row>
    <row r="25" spans="1:105" ht="20.100000000000001" customHeight="1" x14ac:dyDescent="0.25">
      <c r="A25" s="75" t="s">
        <v>33</v>
      </c>
      <c r="B25" s="76">
        <v>25.61</v>
      </c>
      <c r="C25" s="81" t="s">
        <v>67</v>
      </c>
      <c r="D25" s="78"/>
      <c r="E25" s="79">
        <f t="shared" si="0"/>
        <v>0</v>
      </c>
      <c r="F25" s="28">
        <v>0</v>
      </c>
      <c r="G25" s="80">
        <v>0</v>
      </c>
      <c r="H25" s="27">
        <f t="shared" si="1"/>
        <v>0</v>
      </c>
      <c r="I25" s="28">
        <f t="shared" si="1"/>
        <v>0</v>
      </c>
    </row>
    <row r="26" spans="1:105" ht="20.100000000000001" customHeight="1" x14ac:dyDescent="0.25">
      <c r="A26" s="75" t="s">
        <v>32</v>
      </c>
      <c r="B26" s="76">
        <v>25.61</v>
      </c>
      <c r="C26" s="81" t="s">
        <v>67</v>
      </c>
      <c r="D26" s="78"/>
      <c r="E26" s="79">
        <f t="shared" si="0"/>
        <v>0</v>
      </c>
      <c r="F26" s="28">
        <v>18</v>
      </c>
      <c r="G26" s="80">
        <v>0</v>
      </c>
      <c r="H26" s="27">
        <f t="shared" si="1"/>
        <v>0</v>
      </c>
      <c r="I26" s="28">
        <f t="shared" si="1"/>
        <v>0</v>
      </c>
    </row>
    <row r="27" spans="1:105" s="5" customFormat="1" ht="18" x14ac:dyDescent="0.25">
      <c r="A27" s="75" t="s">
        <v>118</v>
      </c>
      <c r="B27" s="76">
        <v>24.1</v>
      </c>
      <c r="C27" s="81" t="s">
        <v>67</v>
      </c>
      <c r="D27" s="78"/>
      <c r="E27" s="79">
        <f t="shared" si="0"/>
        <v>0</v>
      </c>
      <c r="F27" s="28">
        <v>0</v>
      </c>
      <c r="G27" s="80">
        <v>0</v>
      </c>
      <c r="H27" s="27">
        <f t="shared" si="1"/>
        <v>0</v>
      </c>
      <c r="I27" s="28">
        <f t="shared" si="1"/>
        <v>0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ht="20.100000000000001" customHeight="1" x14ac:dyDescent="0.25">
      <c r="A28" s="75" t="s">
        <v>119</v>
      </c>
      <c r="B28" s="76">
        <v>39.53</v>
      </c>
      <c r="C28" s="77" t="s">
        <v>67</v>
      </c>
      <c r="D28" s="78"/>
      <c r="E28" s="79">
        <f t="shared" si="0"/>
        <v>0</v>
      </c>
      <c r="F28" s="28">
        <v>253</v>
      </c>
      <c r="G28" s="80">
        <v>0</v>
      </c>
      <c r="H28" s="27">
        <f t="shared" si="1"/>
        <v>0</v>
      </c>
      <c r="I28" s="28">
        <f t="shared" si="1"/>
        <v>0</v>
      </c>
    </row>
    <row r="29" spans="1:105" ht="20.100000000000001" customHeight="1" x14ac:dyDescent="0.25">
      <c r="A29" s="75" t="s">
        <v>120</v>
      </c>
      <c r="B29" s="76">
        <v>45.46</v>
      </c>
      <c r="C29" s="77" t="s">
        <v>67</v>
      </c>
      <c r="D29" s="78"/>
      <c r="E29" s="79">
        <f t="shared" si="0"/>
        <v>0</v>
      </c>
      <c r="F29" s="28">
        <v>210</v>
      </c>
      <c r="G29" s="80">
        <v>9</v>
      </c>
      <c r="H29" s="27">
        <f t="shared" si="1"/>
        <v>0</v>
      </c>
      <c r="I29" s="28">
        <f t="shared" si="1"/>
        <v>0</v>
      </c>
    </row>
    <row r="30" spans="1:105" ht="20.100000000000001" customHeight="1" x14ac:dyDescent="0.25">
      <c r="A30" s="75" t="s">
        <v>34</v>
      </c>
      <c r="B30" s="76">
        <v>26.44</v>
      </c>
      <c r="C30" s="77" t="s">
        <v>67</v>
      </c>
      <c r="D30" s="78"/>
      <c r="E30" s="79">
        <f t="shared" si="0"/>
        <v>0</v>
      </c>
      <c r="F30" s="28">
        <v>0</v>
      </c>
      <c r="G30" s="111">
        <v>0</v>
      </c>
      <c r="H30" s="27">
        <f t="shared" si="1"/>
        <v>0</v>
      </c>
      <c r="I30" s="28">
        <f t="shared" si="1"/>
        <v>0</v>
      </c>
    </row>
    <row r="31" spans="1:105" ht="20.100000000000001" customHeight="1" x14ac:dyDescent="0.25">
      <c r="A31" s="75" t="s">
        <v>1</v>
      </c>
      <c r="B31" s="76">
        <v>4.5</v>
      </c>
      <c r="C31" s="81" t="s">
        <v>0</v>
      </c>
      <c r="D31" s="78"/>
      <c r="E31" s="79">
        <f t="shared" si="0"/>
        <v>0</v>
      </c>
      <c r="F31" s="28">
        <v>1461.5</v>
      </c>
      <c r="G31" s="80">
        <v>96</v>
      </c>
      <c r="H31" s="27">
        <f t="shared" si="1"/>
        <v>0</v>
      </c>
      <c r="I31" s="28">
        <f t="shared" si="1"/>
        <v>0</v>
      </c>
    </row>
    <row r="32" spans="1:105" ht="20.100000000000001" customHeight="1" x14ac:dyDescent="0.25">
      <c r="A32" s="75" t="s">
        <v>53</v>
      </c>
      <c r="B32" s="76">
        <v>30.88</v>
      </c>
      <c r="C32" s="77" t="s">
        <v>67</v>
      </c>
      <c r="D32" s="78"/>
      <c r="E32" s="79">
        <f t="shared" si="0"/>
        <v>0</v>
      </c>
      <c r="F32" s="28">
        <v>5</v>
      </c>
      <c r="G32" s="111">
        <v>0</v>
      </c>
      <c r="H32" s="27">
        <f t="shared" si="1"/>
        <v>0</v>
      </c>
      <c r="I32" s="28">
        <f t="shared" si="1"/>
        <v>0</v>
      </c>
    </row>
    <row r="33" spans="1:105" ht="20.100000000000001" customHeight="1" x14ac:dyDescent="0.25">
      <c r="A33" s="75" t="s">
        <v>35</v>
      </c>
      <c r="B33" s="76">
        <v>62.84</v>
      </c>
      <c r="C33" s="81" t="s">
        <v>67</v>
      </c>
      <c r="D33" s="78"/>
      <c r="E33" s="79">
        <f t="shared" si="0"/>
        <v>0</v>
      </c>
      <c r="F33" s="28">
        <v>10</v>
      </c>
      <c r="G33" s="80">
        <v>0</v>
      </c>
      <c r="H33" s="27">
        <f t="shared" si="1"/>
        <v>0</v>
      </c>
      <c r="I33" s="28">
        <f t="shared" si="1"/>
        <v>0</v>
      </c>
    </row>
    <row r="34" spans="1:105" s="22" customFormat="1" ht="20.100000000000001" customHeight="1" x14ac:dyDescent="0.25">
      <c r="A34" s="75" t="s">
        <v>54</v>
      </c>
      <c r="B34" s="76">
        <v>44.12</v>
      </c>
      <c r="C34" s="81" t="s">
        <v>67</v>
      </c>
      <c r="D34" s="78"/>
      <c r="E34" s="79">
        <f t="shared" si="0"/>
        <v>0</v>
      </c>
      <c r="F34" s="28">
        <v>0</v>
      </c>
      <c r="G34" s="80">
        <v>0</v>
      </c>
      <c r="H34" s="27">
        <f t="shared" si="1"/>
        <v>0</v>
      </c>
      <c r="I34" s="28">
        <f t="shared" si="1"/>
        <v>0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s="22" customFormat="1" ht="20.100000000000001" customHeight="1" x14ac:dyDescent="0.25">
      <c r="A35" s="75" t="s">
        <v>36</v>
      </c>
      <c r="B35" s="76">
        <v>27.95</v>
      </c>
      <c r="C35" s="81" t="s">
        <v>68</v>
      </c>
      <c r="D35" s="78"/>
      <c r="E35" s="79">
        <f t="shared" si="0"/>
        <v>0</v>
      </c>
      <c r="F35" s="28">
        <v>15</v>
      </c>
      <c r="G35" s="80">
        <v>0</v>
      </c>
      <c r="H35" s="27">
        <f t="shared" si="1"/>
        <v>0</v>
      </c>
      <c r="I35" s="28">
        <f t="shared" si="1"/>
        <v>0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ht="20.100000000000001" customHeight="1" x14ac:dyDescent="0.25">
      <c r="A36" s="75" t="s">
        <v>37</v>
      </c>
      <c r="B36" s="76">
        <v>41.94</v>
      </c>
      <c r="C36" s="81" t="s">
        <v>68</v>
      </c>
      <c r="D36" s="78"/>
      <c r="E36" s="79">
        <f t="shared" si="0"/>
        <v>0</v>
      </c>
      <c r="F36" s="28">
        <v>63</v>
      </c>
      <c r="G36" s="80">
        <v>0</v>
      </c>
      <c r="H36" s="27">
        <f t="shared" si="1"/>
        <v>0</v>
      </c>
      <c r="I36" s="28">
        <f t="shared" si="1"/>
        <v>0</v>
      </c>
    </row>
    <row r="37" spans="1:105" ht="20.100000000000001" customHeight="1" x14ac:dyDescent="0.25">
      <c r="A37" s="75" t="s">
        <v>38</v>
      </c>
      <c r="B37" s="76">
        <v>55.91</v>
      </c>
      <c r="C37" s="81" t="s">
        <v>68</v>
      </c>
      <c r="D37" s="78"/>
      <c r="E37" s="79">
        <f t="shared" si="0"/>
        <v>0</v>
      </c>
      <c r="F37" s="28">
        <v>50</v>
      </c>
      <c r="G37" s="111">
        <v>11.6</v>
      </c>
      <c r="H37" s="27">
        <f t="shared" si="1"/>
        <v>0</v>
      </c>
      <c r="I37" s="28">
        <f t="shared" si="1"/>
        <v>0</v>
      </c>
    </row>
    <row r="38" spans="1:105" s="5" customFormat="1" ht="20.100000000000001" customHeight="1" x14ac:dyDescent="0.25">
      <c r="A38" s="75" t="s">
        <v>39</v>
      </c>
      <c r="B38" s="76">
        <v>69.89</v>
      </c>
      <c r="C38" s="77" t="s">
        <v>68</v>
      </c>
      <c r="D38" s="78"/>
      <c r="E38" s="79">
        <f t="shared" si="0"/>
        <v>0</v>
      </c>
      <c r="F38" s="28">
        <v>81</v>
      </c>
      <c r="G38" s="80">
        <v>0</v>
      </c>
      <c r="H38" s="27">
        <f t="shared" si="1"/>
        <v>0</v>
      </c>
      <c r="I38" s="28">
        <f t="shared" si="1"/>
        <v>0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s="5" customFormat="1" ht="20.100000000000001" customHeight="1" x14ac:dyDescent="0.25">
      <c r="A39" s="75" t="s">
        <v>55</v>
      </c>
      <c r="B39" s="76">
        <v>48.52</v>
      </c>
      <c r="C39" s="77" t="s">
        <v>68</v>
      </c>
      <c r="D39" s="78"/>
      <c r="E39" s="79">
        <f t="shared" si="0"/>
        <v>0</v>
      </c>
      <c r="F39" s="28">
        <v>0</v>
      </c>
      <c r="G39" s="80">
        <v>6</v>
      </c>
      <c r="H39" s="27">
        <f t="shared" si="1"/>
        <v>0</v>
      </c>
      <c r="I39" s="28">
        <f t="shared" si="1"/>
        <v>0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" customFormat="1" ht="20.100000000000001" customHeight="1" x14ac:dyDescent="0.25">
      <c r="A40" s="75" t="s">
        <v>40</v>
      </c>
      <c r="B40" s="76">
        <v>16.77</v>
      </c>
      <c r="C40" s="77" t="s">
        <v>68</v>
      </c>
      <c r="D40" s="78"/>
      <c r="E40" s="79">
        <f t="shared" si="0"/>
        <v>0</v>
      </c>
      <c r="F40" s="28">
        <v>15</v>
      </c>
      <c r="G40" s="80">
        <v>0</v>
      </c>
      <c r="H40" s="27">
        <f t="shared" si="1"/>
        <v>0</v>
      </c>
      <c r="I40" s="28">
        <f t="shared" si="1"/>
        <v>0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</row>
    <row r="41" spans="1:105" s="5" customFormat="1" ht="20.100000000000001" customHeight="1" x14ac:dyDescent="0.25">
      <c r="A41" s="75" t="s">
        <v>41</v>
      </c>
      <c r="B41" s="76">
        <v>33.549999999999997</v>
      </c>
      <c r="C41" s="77" t="s">
        <v>68</v>
      </c>
      <c r="D41" s="78"/>
      <c r="E41" s="79">
        <f t="shared" si="0"/>
        <v>0</v>
      </c>
      <c r="F41" s="28">
        <v>60</v>
      </c>
      <c r="G41" s="80">
        <v>12</v>
      </c>
      <c r="H41" s="27">
        <f t="shared" si="1"/>
        <v>0</v>
      </c>
      <c r="I41" s="28">
        <f t="shared" si="1"/>
        <v>0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ht="20.100000000000001" customHeight="1" x14ac:dyDescent="0.25">
      <c r="A42" s="85" t="s">
        <v>42</v>
      </c>
      <c r="B42" s="76">
        <v>41.94</v>
      </c>
      <c r="C42" s="77" t="s">
        <v>68</v>
      </c>
      <c r="D42" s="78"/>
      <c r="E42" s="79">
        <f t="shared" si="0"/>
        <v>0</v>
      </c>
      <c r="F42" s="28">
        <f>358.1-15</f>
        <v>343.1</v>
      </c>
      <c r="G42" s="111">
        <v>1889.3</v>
      </c>
      <c r="H42" s="27">
        <f t="shared" si="1"/>
        <v>0</v>
      </c>
      <c r="I42" s="28">
        <f t="shared" si="1"/>
        <v>0</v>
      </c>
    </row>
    <row r="43" spans="1:105" ht="20.100000000000001" customHeight="1" x14ac:dyDescent="0.25">
      <c r="A43" s="85" t="s">
        <v>43</v>
      </c>
      <c r="B43" s="76">
        <v>50.32</v>
      </c>
      <c r="C43" s="81" t="s">
        <v>68</v>
      </c>
      <c r="D43" s="78"/>
      <c r="E43" s="79">
        <f t="shared" si="0"/>
        <v>0</v>
      </c>
      <c r="F43" s="28">
        <v>191</v>
      </c>
      <c r="G43" s="111">
        <v>356</v>
      </c>
      <c r="H43" s="27">
        <f t="shared" si="1"/>
        <v>0</v>
      </c>
      <c r="I43" s="28">
        <f t="shared" si="1"/>
        <v>0</v>
      </c>
    </row>
    <row r="44" spans="1:105" ht="20.100000000000001" customHeight="1" x14ac:dyDescent="0.25">
      <c r="A44" s="85" t="s">
        <v>56</v>
      </c>
      <c r="B44" s="76">
        <v>24.74</v>
      </c>
      <c r="C44" s="77" t="s">
        <v>68</v>
      </c>
      <c r="D44" s="78"/>
      <c r="E44" s="79">
        <f t="shared" si="0"/>
        <v>0</v>
      </c>
      <c r="F44" s="28">
        <v>71</v>
      </c>
      <c r="G44" s="111">
        <v>5197.5</v>
      </c>
      <c r="H44" s="27">
        <f t="shared" si="1"/>
        <v>0</v>
      </c>
      <c r="I44" s="28">
        <f t="shared" si="1"/>
        <v>0</v>
      </c>
    </row>
    <row r="45" spans="1:105" s="5" customFormat="1" ht="20.100000000000001" customHeight="1" x14ac:dyDescent="0.25">
      <c r="A45" s="75" t="s">
        <v>121</v>
      </c>
      <c r="B45" s="76">
        <v>122.31</v>
      </c>
      <c r="C45" s="81" t="s">
        <v>68</v>
      </c>
      <c r="D45" s="78"/>
      <c r="E45" s="79">
        <f t="shared" si="0"/>
        <v>0</v>
      </c>
      <c r="F45" s="28">
        <v>0</v>
      </c>
      <c r="G45" s="80">
        <v>0</v>
      </c>
      <c r="H45" s="27">
        <f t="shared" si="1"/>
        <v>0</v>
      </c>
      <c r="I45" s="28">
        <f t="shared" si="1"/>
        <v>0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s="5" customFormat="1" ht="20.100000000000001" customHeight="1" x14ac:dyDescent="0.25">
      <c r="A46" s="85" t="s">
        <v>57</v>
      </c>
      <c r="B46" s="76">
        <v>15.1</v>
      </c>
      <c r="C46" s="77" t="s">
        <v>67</v>
      </c>
      <c r="D46" s="78"/>
      <c r="E46" s="79">
        <f t="shared" si="0"/>
        <v>0</v>
      </c>
      <c r="F46" s="28">
        <v>0</v>
      </c>
      <c r="G46" s="111">
        <v>0</v>
      </c>
      <c r="H46" s="27">
        <f t="shared" si="1"/>
        <v>0</v>
      </c>
      <c r="I46" s="28">
        <f t="shared" si="1"/>
        <v>0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ht="20.100000000000001" customHeight="1" x14ac:dyDescent="0.25">
      <c r="A47" s="85" t="s">
        <v>58</v>
      </c>
      <c r="B47" s="76">
        <v>23.52</v>
      </c>
      <c r="C47" s="77" t="s">
        <v>67</v>
      </c>
      <c r="D47" s="78"/>
      <c r="E47" s="79">
        <f t="shared" si="0"/>
        <v>0</v>
      </c>
      <c r="F47" s="28">
        <v>35</v>
      </c>
      <c r="G47" s="111">
        <v>2</v>
      </c>
      <c r="H47" s="27">
        <f t="shared" si="1"/>
        <v>0</v>
      </c>
      <c r="I47" s="28">
        <f t="shared" si="1"/>
        <v>0</v>
      </c>
    </row>
    <row r="48" spans="1:105" s="5" customFormat="1" ht="20.100000000000001" customHeight="1" x14ac:dyDescent="0.25">
      <c r="A48" s="75" t="s">
        <v>59</v>
      </c>
      <c r="B48" s="76">
        <v>21.01</v>
      </c>
      <c r="C48" s="77" t="s">
        <v>67</v>
      </c>
      <c r="D48" s="78"/>
      <c r="E48" s="79">
        <f t="shared" si="0"/>
        <v>0</v>
      </c>
      <c r="F48" s="28">
        <v>22</v>
      </c>
      <c r="G48" s="80">
        <v>0</v>
      </c>
      <c r="H48" s="27">
        <f t="shared" si="1"/>
        <v>0</v>
      </c>
      <c r="I48" s="28">
        <f t="shared" si="1"/>
        <v>0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ht="20.100000000000001" customHeight="1" x14ac:dyDescent="0.25">
      <c r="A49" s="75" t="s">
        <v>60</v>
      </c>
      <c r="B49" s="76">
        <v>22.25</v>
      </c>
      <c r="C49" s="81" t="s">
        <v>67</v>
      </c>
      <c r="D49" s="78"/>
      <c r="E49" s="79">
        <f t="shared" si="0"/>
        <v>0</v>
      </c>
      <c r="F49" s="28">
        <v>16</v>
      </c>
      <c r="G49" s="111">
        <v>0</v>
      </c>
      <c r="H49" s="27">
        <f t="shared" si="1"/>
        <v>0</v>
      </c>
      <c r="I49" s="28">
        <f t="shared" si="1"/>
        <v>0</v>
      </c>
    </row>
    <row r="50" spans="1:105" ht="20.100000000000001" customHeight="1" x14ac:dyDescent="0.25">
      <c r="A50" s="75" t="s">
        <v>24</v>
      </c>
      <c r="B50" s="76">
        <v>43.98</v>
      </c>
      <c r="C50" s="81" t="s">
        <v>67</v>
      </c>
      <c r="D50" s="78"/>
      <c r="E50" s="79">
        <f t="shared" si="0"/>
        <v>0</v>
      </c>
      <c r="F50" s="28">
        <v>17</v>
      </c>
      <c r="G50" s="80">
        <v>0</v>
      </c>
      <c r="H50" s="27">
        <f t="shared" si="1"/>
        <v>0</v>
      </c>
      <c r="I50" s="28">
        <f t="shared" si="1"/>
        <v>0</v>
      </c>
    </row>
    <row r="51" spans="1:105" ht="20.100000000000001" customHeight="1" x14ac:dyDescent="0.25">
      <c r="A51" s="75" t="s">
        <v>22</v>
      </c>
      <c r="B51" s="76">
        <v>37.71</v>
      </c>
      <c r="C51" s="77" t="s">
        <v>67</v>
      </c>
      <c r="D51" s="78"/>
      <c r="E51" s="79">
        <f t="shared" si="0"/>
        <v>0</v>
      </c>
      <c r="F51" s="28">
        <v>24</v>
      </c>
      <c r="G51" s="111">
        <v>48</v>
      </c>
      <c r="H51" s="27">
        <f t="shared" si="1"/>
        <v>0</v>
      </c>
      <c r="I51" s="28">
        <f t="shared" si="1"/>
        <v>0</v>
      </c>
    </row>
    <row r="52" spans="1:105" ht="20.100000000000001" customHeight="1" x14ac:dyDescent="0.25">
      <c r="A52" s="75" t="s">
        <v>23</v>
      </c>
      <c r="B52" s="76">
        <v>40.26</v>
      </c>
      <c r="C52" s="81" t="s">
        <v>67</v>
      </c>
      <c r="D52" s="78"/>
      <c r="E52" s="79">
        <f t="shared" si="0"/>
        <v>0</v>
      </c>
      <c r="F52" s="28">
        <v>15</v>
      </c>
      <c r="G52" s="111">
        <v>0</v>
      </c>
      <c r="H52" s="27">
        <f t="shared" si="1"/>
        <v>0</v>
      </c>
      <c r="I52" s="28">
        <f t="shared" si="1"/>
        <v>0</v>
      </c>
    </row>
    <row r="53" spans="1:105" ht="20.100000000000001" customHeight="1" x14ac:dyDescent="0.25">
      <c r="A53" s="75" t="s">
        <v>61</v>
      </c>
      <c r="B53" s="76">
        <v>78.53</v>
      </c>
      <c r="C53" s="77" t="s">
        <v>67</v>
      </c>
      <c r="D53" s="78"/>
      <c r="E53" s="79">
        <f t="shared" si="0"/>
        <v>0</v>
      </c>
      <c r="F53" s="28">
        <v>0</v>
      </c>
      <c r="G53" s="111">
        <v>0</v>
      </c>
      <c r="H53" s="27">
        <f t="shared" si="1"/>
        <v>0</v>
      </c>
      <c r="I53" s="28">
        <f t="shared" si="1"/>
        <v>0</v>
      </c>
    </row>
    <row r="54" spans="1:105" s="5" customFormat="1" ht="20.100000000000001" customHeight="1" x14ac:dyDescent="0.25">
      <c r="A54" s="85" t="s">
        <v>122</v>
      </c>
      <c r="B54" s="76">
        <v>82.71</v>
      </c>
      <c r="C54" s="77" t="s">
        <v>67</v>
      </c>
      <c r="D54" s="78"/>
      <c r="E54" s="79">
        <f t="shared" si="0"/>
        <v>0</v>
      </c>
      <c r="F54" s="28">
        <v>6</v>
      </c>
      <c r="G54" s="80">
        <v>104</v>
      </c>
      <c r="H54" s="27">
        <f t="shared" si="1"/>
        <v>0</v>
      </c>
      <c r="I54" s="28">
        <f t="shared" si="1"/>
        <v>0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s="5" customFormat="1" ht="20.100000000000001" customHeight="1" x14ac:dyDescent="0.25">
      <c r="A55" s="75" t="s">
        <v>62</v>
      </c>
      <c r="B55" s="76">
        <v>66.17</v>
      </c>
      <c r="C55" s="77" t="s">
        <v>67</v>
      </c>
      <c r="D55" s="78"/>
      <c r="E55" s="79">
        <f t="shared" si="0"/>
        <v>0</v>
      </c>
      <c r="F55" s="28">
        <v>11</v>
      </c>
      <c r="G55" s="80">
        <v>151</v>
      </c>
      <c r="H55" s="27">
        <f t="shared" si="1"/>
        <v>0</v>
      </c>
      <c r="I55" s="28">
        <f t="shared" si="1"/>
        <v>0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ht="20.100000000000001" customHeight="1" x14ac:dyDescent="0.25">
      <c r="A56" s="75" t="s">
        <v>44</v>
      </c>
      <c r="B56" s="76">
        <v>100.86</v>
      </c>
      <c r="C56" s="77" t="s">
        <v>67</v>
      </c>
      <c r="D56" s="78"/>
      <c r="E56" s="79">
        <f t="shared" si="0"/>
        <v>0</v>
      </c>
      <c r="F56" s="28">
        <v>16</v>
      </c>
      <c r="G56" s="80">
        <v>4</v>
      </c>
      <c r="H56" s="27">
        <f t="shared" si="1"/>
        <v>0</v>
      </c>
      <c r="I56" s="28">
        <f t="shared" si="1"/>
        <v>0</v>
      </c>
    </row>
    <row r="57" spans="1:105" ht="20.100000000000001" customHeight="1" x14ac:dyDescent="0.25">
      <c r="A57" s="75" t="s">
        <v>45</v>
      </c>
      <c r="B57" s="76">
        <v>204.98</v>
      </c>
      <c r="C57" s="77" t="s">
        <v>67</v>
      </c>
      <c r="D57" s="78"/>
      <c r="E57" s="79">
        <f t="shared" si="0"/>
        <v>0</v>
      </c>
      <c r="F57" s="28">
        <v>0</v>
      </c>
      <c r="G57" s="80">
        <v>0</v>
      </c>
      <c r="H57" s="27">
        <f t="shared" si="1"/>
        <v>0</v>
      </c>
      <c r="I57" s="28">
        <f t="shared" si="1"/>
        <v>0</v>
      </c>
    </row>
    <row r="58" spans="1:105" ht="20.100000000000001" customHeight="1" x14ac:dyDescent="0.25">
      <c r="A58" s="75" t="s">
        <v>123</v>
      </c>
      <c r="B58" s="76">
        <v>126.07</v>
      </c>
      <c r="C58" s="77" t="s">
        <v>67</v>
      </c>
      <c r="D58" s="78"/>
      <c r="E58" s="79">
        <f t="shared" si="0"/>
        <v>0</v>
      </c>
      <c r="F58" s="28">
        <v>0</v>
      </c>
      <c r="G58" s="80">
        <v>0</v>
      </c>
      <c r="H58" s="27">
        <f t="shared" si="1"/>
        <v>0</v>
      </c>
      <c r="I58" s="28">
        <f t="shared" si="1"/>
        <v>0</v>
      </c>
    </row>
    <row r="59" spans="1:105" s="5" customFormat="1" ht="20.100000000000001" customHeight="1" x14ac:dyDescent="0.25">
      <c r="A59" s="75" t="s">
        <v>2</v>
      </c>
      <c r="B59" s="76">
        <v>15.89</v>
      </c>
      <c r="C59" s="77" t="s">
        <v>67</v>
      </c>
      <c r="D59" s="78"/>
      <c r="E59" s="79">
        <f t="shared" si="0"/>
        <v>0</v>
      </c>
      <c r="F59" s="28">
        <v>62</v>
      </c>
      <c r="G59" s="80">
        <v>1</v>
      </c>
      <c r="H59" s="27">
        <f t="shared" si="1"/>
        <v>0</v>
      </c>
      <c r="I59" s="28">
        <f t="shared" si="1"/>
        <v>0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s="5" customFormat="1" ht="20.100000000000001" customHeight="1" x14ac:dyDescent="0.25">
      <c r="A60" s="75" t="s">
        <v>63</v>
      </c>
      <c r="B60" s="76">
        <v>9.01</v>
      </c>
      <c r="C60" s="77" t="s">
        <v>0</v>
      </c>
      <c r="D60" s="78"/>
      <c r="E60" s="79">
        <f t="shared" si="0"/>
        <v>0</v>
      </c>
      <c r="F60" s="28">
        <v>0</v>
      </c>
      <c r="G60" s="80">
        <v>0</v>
      </c>
      <c r="H60" s="27">
        <f t="shared" si="1"/>
        <v>0</v>
      </c>
      <c r="I60" s="28">
        <f t="shared" si="1"/>
        <v>0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" customFormat="1" ht="20.100000000000001" customHeight="1" x14ac:dyDescent="0.25">
      <c r="A61" s="75" t="s">
        <v>3</v>
      </c>
      <c r="B61" s="76">
        <v>12.41</v>
      </c>
      <c r="C61" s="77" t="s">
        <v>0</v>
      </c>
      <c r="D61" s="78"/>
      <c r="E61" s="79">
        <f t="shared" si="0"/>
        <v>0</v>
      </c>
      <c r="F61" s="28">
        <v>400</v>
      </c>
      <c r="G61" s="80">
        <v>0</v>
      </c>
      <c r="H61" s="27">
        <f t="shared" si="1"/>
        <v>0</v>
      </c>
      <c r="I61" s="28">
        <f t="shared" si="1"/>
        <v>0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</row>
    <row r="62" spans="1:105" s="5" customFormat="1" ht="20.100000000000001" customHeight="1" x14ac:dyDescent="0.25">
      <c r="A62" s="75" t="s">
        <v>4</v>
      </c>
      <c r="B62" s="76">
        <v>25.2</v>
      </c>
      <c r="C62" s="77" t="s">
        <v>0</v>
      </c>
      <c r="D62" s="78"/>
      <c r="E62" s="79">
        <f t="shared" si="0"/>
        <v>0</v>
      </c>
      <c r="F62" s="28">
        <v>112.5</v>
      </c>
      <c r="G62" s="80">
        <v>0</v>
      </c>
      <c r="H62" s="27">
        <f t="shared" si="1"/>
        <v>0</v>
      </c>
      <c r="I62" s="28">
        <f t="shared" si="1"/>
        <v>0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s="5" customFormat="1" ht="20.100000000000001" customHeight="1" x14ac:dyDescent="0.25">
      <c r="A63" s="75" t="s">
        <v>64</v>
      </c>
      <c r="B63" s="76">
        <v>10.119999999999999</v>
      </c>
      <c r="C63" s="77" t="s">
        <v>0</v>
      </c>
      <c r="D63" s="78"/>
      <c r="E63" s="79">
        <f t="shared" si="0"/>
        <v>0</v>
      </c>
      <c r="F63" s="28">
        <v>0</v>
      </c>
      <c r="G63" s="80">
        <v>0</v>
      </c>
      <c r="H63" s="27">
        <f t="shared" si="1"/>
        <v>0</v>
      </c>
      <c r="I63" s="28">
        <f t="shared" si="1"/>
        <v>0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" customFormat="1" ht="20.100000000000001" customHeight="1" x14ac:dyDescent="0.25">
      <c r="A64" s="75" t="s">
        <v>46</v>
      </c>
      <c r="B64" s="76">
        <v>8.4</v>
      </c>
      <c r="C64" s="77" t="s">
        <v>0</v>
      </c>
      <c r="D64" s="78"/>
      <c r="E64" s="79">
        <f t="shared" si="0"/>
        <v>0</v>
      </c>
      <c r="F64" s="28">
        <v>20</v>
      </c>
      <c r="G64" s="80">
        <v>30</v>
      </c>
      <c r="H64" s="27">
        <f t="shared" ref="H64:I72" si="2">D64*F64</f>
        <v>0</v>
      </c>
      <c r="I64" s="28">
        <f t="shared" si="2"/>
        <v>0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</row>
    <row r="65" spans="1:105" s="5" customFormat="1" ht="20.100000000000001" customHeight="1" x14ac:dyDescent="0.25">
      <c r="A65" s="75" t="s">
        <v>124</v>
      </c>
      <c r="B65" s="76">
        <v>5.82</v>
      </c>
      <c r="C65" s="81" t="s">
        <v>68</v>
      </c>
      <c r="D65" s="78"/>
      <c r="E65" s="79">
        <f t="shared" si="0"/>
        <v>0</v>
      </c>
      <c r="F65" s="28">
        <v>22</v>
      </c>
      <c r="G65" s="80">
        <v>0</v>
      </c>
      <c r="H65" s="27">
        <f t="shared" si="2"/>
        <v>0</v>
      </c>
      <c r="I65" s="28">
        <f t="shared" si="2"/>
        <v>0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s="5" customFormat="1" ht="20.100000000000001" customHeight="1" x14ac:dyDescent="0.25">
      <c r="A66" s="75" t="s">
        <v>65</v>
      </c>
      <c r="B66" s="76">
        <v>141.16999999999999</v>
      </c>
      <c r="C66" s="81" t="s">
        <v>67</v>
      </c>
      <c r="D66" s="78"/>
      <c r="E66" s="79">
        <f t="shared" si="0"/>
        <v>0</v>
      </c>
      <c r="F66" s="28">
        <v>0</v>
      </c>
      <c r="G66" s="80">
        <v>0</v>
      </c>
      <c r="H66" s="27">
        <f t="shared" si="2"/>
        <v>0</v>
      </c>
      <c r="I66" s="28">
        <f t="shared" si="2"/>
        <v>0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" customFormat="1" ht="20.100000000000001" customHeight="1" thickBot="1" x14ac:dyDescent="0.3">
      <c r="A67" s="86" t="s">
        <v>66</v>
      </c>
      <c r="B67" s="87">
        <v>114.71</v>
      </c>
      <c r="C67" s="88" t="s">
        <v>67</v>
      </c>
      <c r="D67" s="89"/>
      <c r="E67" s="90">
        <f t="shared" si="0"/>
        <v>0</v>
      </c>
      <c r="F67" s="91">
        <v>0</v>
      </c>
      <c r="G67" s="92">
        <v>0</v>
      </c>
      <c r="H67" s="123">
        <f t="shared" si="2"/>
        <v>0</v>
      </c>
      <c r="I67" s="91">
        <f t="shared" si="2"/>
        <v>0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</row>
    <row r="68" spans="1:105" s="5" customFormat="1" ht="20.100000000000001" customHeight="1" x14ac:dyDescent="0.25">
      <c r="A68" s="153" t="s">
        <v>162</v>
      </c>
      <c r="B68" s="154"/>
      <c r="C68" s="154"/>
      <c r="D68" s="154"/>
      <c r="E68" s="154"/>
      <c r="F68" s="154"/>
      <c r="G68" s="155"/>
      <c r="H68" s="124">
        <f>15*D42</f>
        <v>0</v>
      </c>
      <c r="I68" s="122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s="5" customFormat="1" ht="20.100000000000001" customHeight="1" thickBot="1" x14ac:dyDescent="0.3">
      <c r="A69" s="112" t="s">
        <v>125</v>
      </c>
      <c r="B69" s="93"/>
      <c r="C69" s="94"/>
      <c r="D69" s="95"/>
      <c r="E69" s="96"/>
      <c r="F69" s="97"/>
      <c r="G69" s="98"/>
      <c r="H69" s="97"/>
      <c r="I69" s="97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" customFormat="1" ht="20.100000000000001" customHeight="1" x14ac:dyDescent="0.25">
      <c r="A70" s="75" t="s">
        <v>152</v>
      </c>
      <c r="B70" s="70">
        <v>33.130000000000003</v>
      </c>
      <c r="C70" s="113" t="s">
        <v>67</v>
      </c>
      <c r="D70" s="99"/>
      <c r="E70" s="100">
        <f t="shared" ref="E70:E72" si="3">ROUND(D70-(D70*0.2),2)</f>
        <v>0</v>
      </c>
      <c r="F70" s="28">
        <v>40</v>
      </c>
      <c r="G70" s="80">
        <v>0</v>
      </c>
      <c r="H70" s="28">
        <f t="shared" si="2"/>
        <v>0</v>
      </c>
      <c r="I70" s="28">
        <f t="shared" si="2"/>
        <v>0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</row>
    <row r="71" spans="1:105" s="5" customFormat="1" ht="20.100000000000001" customHeight="1" x14ac:dyDescent="0.25">
      <c r="A71" s="75" t="s">
        <v>153</v>
      </c>
      <c r="B71" s="76">
        <v>31.59</v>
      </c>
      <c r="C71" s="77" t="s">
        <v>0</v>
      </c>
      <c r="D71" s="99"/>
      <c r="E71" s="100">
        <f t="shared" si="3"/>
        <v>0</v>
      </c>
      <c r="F71" s="28">
        <v>0</v>
      </c>
      <c r="G71" s="80">
        <v>0</v>
      </c>
      <c r="H71" s="28">
        <f t="shared" si="2"/>
        <v>0</v>
      </c>
      <c r="I71" s="28">
        <f t="shared" si="2"/>
        <v>0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s="5" customFormat="1" ht="20.100000000000001" customHeight="1" thickBot="1" x14ac:dyDescent="0.3">
      <c r="A72" s="75" t="s">
        <v>154</v>
      </c>
      <c r="B72" s="87">
        <v>8.84</v>
      </c>
      <c r="C72" s="114" t="s">
        <v>0</v>
      </c>
      <c r="D72" s="99"/>
      <c r="E72" s="100">
        <f t="shared" si="3"/>
        <v>0</v>
      </c>
      <c r="F72" s="28">
        <v>150</v>
      </c>
      <c r="G72" s="80">
        <v>0</v>
      </c>
      <c r="H72" s="28">
        <f t="shared" si="2"/>
        <v>0</v>
      </c>
      <c r="I72" s="28">
        <f t="shared" si="2"/>
        <v>0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" customFormat="1" ht="20.100000000000001" customHeight="1" thickBot="1" x14ac:dyDescent="0.3">
      <c r="A73" s="149" t="s">
        <v>17</v>
      </c>
      <c r="B73" s="150"/>
      <c r="C73" s="150"/>
      <c r="D73" s="150"/>
      <c r="E73" s="150"/>
      <c r="F73" s="150"/>
      <c r="G73" s="151"/>
      <c r="H73" s="29">
        <f>SUM(H6:H72)</f>
        <v>0</v>
      </c>
      <c r="I73" s="101">
        <f>SUM(I6:I72)</f>
        <v>0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</row>
    <row r="74" spans="1:105" s="5" customFormat="1" ht="20.100000000000001" customHeight="1" thickBot="1" x14ac:dyDescent="0.3">
      <c r="A74" s="102"/>
      <c r="B74" s="59"/>
      <c r="C74" s="102"/>
      <c r="D74"/>
      <c r="E74"/>
      <c r="F74"/>
      <c r="G74"/>
      <c r="H74" s="10" t="s">
        <v>172</v>
      </c>
      <c r="I74" s="10" t="s">
        <v>173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" customFormat="1" ht="38.25" customHeight="1" x14ac:dyDescent="0.25">
      <c r="A75" s="152" t="s">
        <v>12</v>
      </c>
      <c r="B75" s="152"/>
      <c r="C75" s="152"/>
      <c r="D75" s="152"/>
      <c r="E75" s="152"/>
      <c r="F75" s="152"/>
      <c r="G75" s="152"/>
      <c r="H75" s="152"/>
      <c r="I75" s="152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</row>
    <row r="76" spans="1:105" s="5" customFormat="1" ht="20.100000000000001" customHeight="1" x14ac:dyDescent="0.25">
      <c r="A76" s="102"/>
      <c r="B76" s="59"/>
      <c r="C76" s="102"/>
      <c r="D76"/>
      <c r="E76"/>
      <c r="F76" s="21"/>
      <c r="G76" s="21"/>
      <c r="H76"/>
      <c r="I76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ht="45" customHeight="1" x14ac:dyDescent="0.25">
      <c r="A77" s="102" t="s">
        <v>13</v>
      </c>
      <c r="B77" s="59"/>
      <c r="C77" s="102"/>
      <c r="D77"/>
      <c r="E77"/>
      <c r="H77" s="187">
        <f>SUM(H73:I73)</f>
        <v>0</v>
      </c>
      <c r="I77" s="115"/>
    </row>
    <row r="78" spans="1:105" x14ac:dyDescent="0.25">
      <c r="A78" s="102"/>
      <c r="B78" s="59"/>
      <c r="C78" s="116"/>
    </row>
    <row r="79" spans="1:105" x14ac:dyDescent="0.25">
      <c r="A79" s="184" t="s">
        <v>155</v>
      </c>
      <c r="B79" s="184"/>
      <c r="C79" s="184"/>
      <c r="D79" s="184"/>
      <c r="E79" s="184"/>
      <c r="F79" s="184"/>
      <c r="G79" s="184"/>
      <c r="H79" s="185">
        <v>39120.239999999998</v>
      </c>
    </row>
    <row r="80" spans="1:105" x14ac:dyDescent="0.25">
      <c r="A80" s="184" t="s">
        <v>156</v>
      </c>
      <c r="B80" s="184"/>
      <c r="C80" s="184"/>
      <c r="D80" s="184"/>
      <c r="E80" s="184"/>
      <c r="F80" s="184"/>
      <c r="G80" s="184"/>
      <c r="H80" s="185">
        <v>12589.71</v>
      </c>
    </row>
    <row r="81" spans="1:8" ht="15.75" x14ac:dyDescent="0.25">
      <c r="A81" s="184" t="s">
        <v>157</v>
      </c>
      <c r="B81" s="184"/>
      <c r="C81" s="184"/>
      <c r="D81" s="184"/>
      <c r="E81" s="184"/>
      <c r="F81" s="184"/>
      <c r="G81" s="184"/>
      <c r="H81" s="186">
        <f>SUM(H77:H80)</f>
        <v>51709.95</v>
      </c>
    </row>
  </sheetData>
  <sheetProtection algorithmName="SHA-512" hashValue="cn9ml792PpCHofCHJ58z+s6Z0EdneR5dqUm+HG5EUCp3ZviEgk9KhjT0QKSmlKYSztBL6qvvvJAlhlIiXwDDVg==" saltValue="xd1k/pV0HWvR6RuBJpaFPQ==" spinCount="100000" sheet="1" objects="1" scenarios="1"/>
  <mergeCells count="9">
    <mergeCell ref="A79:G79"/>
    <mergeCell ref="A80:G80"/>
    <mergeCell ref="A81:G81"/>
    <mergeCell ref="A1:I1"/>
    <mergeCell ref="A2:I2"/>
    <mergeCell ref="B4:C4"/>
    <mergeCell ref="A73:G73"/>
    <mergeCell ref="A75:I75"/>
    <mergeCell ref="A68:G68"/>
  </mergeCells>
  <pageMargins left="0.7" right="0.7" top="0.75" bottom="0.75" header="0.3" footer="0.3"/>
  <pageSetup paperSize="9" scale="39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H32"/>
  <sheetViews>
    <sheetView topLeftCell="A13" zoomScale="55" zoomScaleNormal="55" workbookViewId="0">
      <selection activeCell="A38" sqref="A40:A44"/>
    </sheetView>
  </sheetViews>
  <sheetFormatPr baseColWidth="10" defaultRowHeight="15" x14ac:dyDescent="0.25"/>
  <cols>
    <col min="1" max="1" width="37.85546875" customWidth="1"/>
    <col min="2" max="2" width="20.5703125" customWidth="1"/>
    <col min="3" max="3" width="39.85546875" customWidth="1"/>
    <col min="4" max="4" width="22.140625" customWidth="1"/>
    <col min="5" max="5" width="26.28515625" customWidth="1"/>
  </cols>
  <sheetData>
    <row r="1" spans="1:5" ht="19.5" x14ac:dyDescent="0.25">
      <c r="A1" s="156" t="s">
        <v>75</v>
      </c>
      <c r="B1" s="157"/>
      <c r="C1" s="157"/>
      <c r="D1" s="158"/>
    </row>
    <row r="2" spans="1:5" ht="33" customHeight="1" x14ac:dyDescent="0.25">
      <c r="A2" s="156" t="s">
        <v>72</v>
      </c>
      <c r="B2" s="157"/>
      <c r="C2" s="157"/>
      <c r="D2" s="158"/>
    </row>
    <row r="3" spans="1:5" ht="33" customHeight="1" x14ac:dyDescent="0.25">
      <c r="A3" s="33"/>
      <c r="B3" s="33"/>
      <c r="C3" s="34"/>
      <c r="D3" s="34"/>
    </row>
    <row r="4" spans="1:5" ht="47.25" x14ac:dyDescent="0.25">
      <c r="B4" s="30" t="s">
        <v>126</v>
      </c>
      <c r="C4" s="30" t="s">
        <v>71</v>
      </c>
      <c r="D4" s="30" t="s">
        <v>127</v>
      </c>
      <c r="E4" s="30" t="s">
        <v>128</v>
      </c>
    </row>
    <row r="5" spans="1:5" ht="15.75" thickBot="1" x14ac:dyDescent="0.3"/>
    <row r="6" spans="1:5" ht="39.950000000000003" customHeight="1" thickBot="1" x14ac:dyDescent="0.3">
      <c r="A6" s="31" t="s">
        <v>129</v>
      </c>
      <c r="B6" s="31">
        <v>2</v>
      </c>
      <c r="C6" s="32">
        <v>11891.02</v>
      </c>
      <c r="D6" s="38"/>
      <c r="E6" s="32">
        <f t="shared" ref="E6:E22" si="0">D6*B6</f>
        <v>0</v>
      </c>
    </row>
    <row r="7" spans="1:5" ht="39.950000000000003" customHeight="1" thickBot="1" x14ac:dyDescent="0.3">
      <c r="A7" s="31" t="s">
        <v>130</v>
      </c>
      <c r="B7" s="31">
        <v>2</v>
      </c>
      <c r="C7" s="105">
        <v>3583.27</v>
      </c>
      <c r="D7" s="38"/>
      <c r="E7" s="32">
        <f t="shared" si="0"/>
        <v>0</v>
      </c>
    </row>
    <row r="8" spans="1:5" ht="39.950000000000003" customHeight="1" thickBot="1" x14ac:dyDescent="0.3">
      <c r="A8" s="31" t="s">
        <v>131</v>
      </c>
      <c r="B8" s="31">
        <v>3</v>
      </c>
      <c r="C8" s="106">
        <v>7280.67</v>
      </c>
      <c r="D8" s="38"/>
      <c r="E8" s="32">
        <f t="shared" si="0"/>
        <v>0</v>
      </c>
    </row>
    <row r="9" spans="1:5" ht="39.950000000000003" customHeight="1" thickBot="1" x14ac:dyDescent="0.3">
      <c r="A9" s="31" t="s">
        <v>132</v>
      </c>
      <c r="B9" s="31">
        <v>3</v>
      </c>
      <c r="C9" s="106">
        <v>25994.560000000001</v>
      </c>
      <c r="D9" s="38"/>
      <c r="E9" s="32">
        <f t="shared" si="0"/>
        <v>0</v>
      </c>
    </row>
    <row r="10" spans="1:5" ht="39.950000000000003" customHeight="1" thickBot="1" x14ac:dyDescent="0.3">
      <c r="A10" s="31" t="s">
        <v>133</v>
      </c>
      <c r="B10" s="31">
        <v>3</v>
      </c>
      <c r="C10" s="32">
        <v>52700.76</v>
      </c>
      <c r="D10" s="38"/>
      <c r="E10" s="32">
        <f t="shared" si="0"/>
        <v>0</v>
      </c>
    </row>
    <row r="11" spans="1:5" ht="39.950000000000003" customHeight="1" thickBot="1" x14ac:dyDescent="0.3">
      <c r="A11" s="31" t="s">
        <v>134</v>
      </c>
      <c r="B11" s="31">
        <v>2</v>
      </c>
      <c r="C11" s="106">
        <v>47464.24</v>
      </c>
      <c r="D11" s="38"/>
      <c r="E11" s="32">
        <f t="shared" si="0"/>
        <v>0</v>
      </c>
    </row>
    <row r="12" spans="1:5" ht="39.950000000000003" customHeight="1" thickBot="1" x14ac:dyDescent="0.3">
      <c r="A12" s="31" t="s">
        <v>135</v>
      </c>
      <c r="B12" s="31">
        <v>2</v>
      </c>
      <c r="C12" s="106">
        <v>1059.8599999999999</v>
      </c>
      <c r="D12" s="38"/>
      <c r="E12" s="103">
        <f t="shared" si="0"/>
        <v>0</v>
      </c>
    </row>
    <row r="13" spans="1:5" ht="39.950000000000003" customHeight="1" thickBot="1" x14ac:dyDescent="0.3">
      <c r="A13" s="104" t="s">
        <v>136</v>
      </c>
      <c r="B13" s="104">
        <v>3</v>
      </c>
      <c r="C13" s="106">
        <v>4372.26</v>
      </c>
      <c r="D13" s="38"/>
      <c r="E13" s="35">
        <f t="shared" si="0"/>
        <v>0</v>
      </c>
    </row>
    <row r="14" spans="1:5" ht="39.950000000000003" customHeight="1" thickBot="1" x14ac:dyDescent="0.3">
      <c r="A14" s="104" t="s">
        <v>151</v>
      </c>
      <c r="B14" s="104">
        <v>1</v>
      </c>
      <c r="C14" s="106">
        <v>21597.93</v>
      </c>
      <c r="D14" s="38"/>
      <c r="E14" s="35">
        <f t="shared" si="0"/>
        <v>0</v>
      </c>
    </row>
    <row r="15" spans="1:5" ht="39.950000000000003" customHeight="1" thickBot="1" x14ac:dyDescent="0.3">
      <c r="A15" s="104" t="s">
        <v>137</v>
      </c>
      <c r="B15" s="104">
        <v>3</v>
      </c>
      <c r="C15" s="106">
        <v>3288.12</v>
      </c>
      <c r="D15" s="38"/>
      <c r="E15" s="35">
        <f t="shared" si="0"/>
        <v>0</v>
      </c>
    </row>
    <row r="16" spans="1:5" ht="39.950000000000003" customHeight="1" thickBot="1" x14ac:dyDescent="0.3">
      <c r="A16" s="104" t="s">
        <v>138</v>
      </c>
      <c r="B16" s="104">
        <v>2</v>
      </c>
      <c r="C16" s="106">
        <v>9006.3799999999992</v>
      </c>
      <c r="D16" s="38"/>
      <c r="E16" s="35">
        <f t="shared" si="0"/>
        <v>0</v>
      </c>
    </row>
    <row r="17" spans="1:8" ht="39.950000000000003" customHeight="1" thickBot="1" x14ac:dyDescent="0.3">
      <c r="A17" s="104" t="s">
        <v>139</v>
      </c>
      <c r="B17" s="104">
        <v>2</v>
      </c>
      <c r="C17" s="107">
        <v>11452.56</v>
      </c>
      <c r="D17" s="38"/>
      <c r="E17" s="35">
        <f t="shared" si="0"/>
        <v>0</v>
      </c>
    </row>
    <row r="18" spans="1:8" ht="39.950000000000003" customHeight="1" thickBot="1" x14ac:dyDescent="0.3">
      <c r="A18" s="104" t="s">
        <v>140</v>
      </c>
      <c r="B18" s="104">
        <v>2</v>
      </c>
      <c r="C18" s="106">
        <v>32758.47</v>
      </c>
      <c r="D18" s="38"/>
      <c r="E18" s="35">
        <f t="shared" si="0"/>
        <v>0</v>
      </c>
    </row>
    <row r="19" spans="1:8" ht="39.950000000000003" customHeight="1" thickBot="1" x14ac:dyDescent="0.3">
      <c r="A19" s="104" t="s">
        <v>141</v>
      </c>
      <c r="B19" s="104">
        <v>2</v>
      </c>
      <c r="C19" s="35">
        <v>1031.9100000000001</v>
      </c>
      <c r="D19" s="38"/>
      <c r="E19" s="35">
        <f t="shared" si="0"/>
        <v>0</v>
      </c>
    </row>
    <row r="20" spans="1:8" ht="39.950000000000003" customHeight="1" thickBot="1" x14ac:dyDescent="0.3">
      <c r="A20" s="104" t="s">
        <v>142</v>
      </c>
      <c r="B20" s="104">
        <v>2</v>
      </c>
      <c r="C20" s="106">
        <v>3988.28</v>
      </c>
      <c r="D20" s="38"/>
      <c r="E20" s="35">
        <f t="shared" si="0"/>
        <v>0</v>
      </c>
    </row>
    <row r="21" spans="1:8" ht="39.950000000000003" customHeight="1" thickBot="1" x14ac:dyDescent="0.3">
      <c r="A21" s="104" t="s">
        <v>150</v>
      </c>
      <c r="B21" s="104">
        <v>1</v>
      </c>
      <c r="C21" s="106">
        <v>1988.08</v>
      </c>
      <c r="D21" s="38"/>
      <c r="E21" s="35">
        <f t="shared" si="0"/>
        <v>0</v>
      </c>
    </row>
    <row r="22" spans="1:8" ht="39.950000000000003" customHeight="1" thickBot="1" x14ac:dyDescent="0.3">
      <c r="A22" s="104" t="s">
        <v>143</v>
      </c>
      <c r="B22" s="104">
        <v>1</v>
      </c>
      <c r="C22" s="107">
        <v>35975.24</v>
      </c>
      <c r="D22" s="38"/>
      <c r="E22" s="35">
        <f t="shared" si="0"/>
        <v>0</v>
      </c>
    </row>
    <row r="23" spans="1:8" ht="39.950000000000003" customHeight="1" thickBot="1" x14ac:dyDescent="0.3">
      <c r="A23" s="104" t="s">
        <v>144</v>
      </c>
      <c r="B23" s="104">
        <v>1</v>
      </c>
      <c r="C23" s="106">
        <v>31907.23</v>
      </c>
      <c r="D23" s="38"/>
      <c r="E23" s="35">
        <f>D23*B23</f>
        <v>0</v>
      </c>
    </row>
    <row r="24" spans="1:8" ht="39.950000000000003" customHeight="1" thickBot="1" x14ac:dyDescent="0.3">
      <c r="A24" s="104" t="s">
        <v>145</v>
      </c>
      <c r="B24" s="104">
        <v>1</v>
      </c>
      <c r="C24" s="106">
        <v>4980.74</v>
      </c>
      <c r="D24" s="38"/>
      <c r="E24" s="35">
        <f t="shared" ref="E24:E26" si="1">D24*B24</f>
        <v>0</v>
      </c>
    </row>
    <row r="25" spans="1:8" ht="39.950000000000003" customHeight="1" thickBot="1" x14ac:dyDescent="0.3">
      <c r="A25" s="104" t="s">
        <v>146</v>
      </c>
      <c r="B25" s="104">
        <v>1</v>
      </c>
      <c r="C25" s="106">
        <v>957.24</v>
      </c>
      <c r="D25" s="38"/>
      <c r="E25" s="35">
        <f t="shared" si="1"/>
        <v>0</v>
      </c>
    </row>
    <row r="26" spans="1:8" ht="39.950000000000003" customHeight="1" thickBot="1" x14ac:dyDescent="0.3">
      <c r="A26" s="104" t="s">
        <v>147</v>
      </c>
      <c r="B26" s="104">
        <v>1</v>
      </c>
      <c r="C26" s="106">
        <v>27616.86</v>
      </c>
      <c r="D26" s="38"/>
      <c r="E26" s="35">
        <f t="shared" si="1"/>
        <v>0</v>
      </c>
    </row>
    <row r="27" spans="1:8" ht="39.950000000000003" customHeight="1" thickBot="1" x14ac:dyDescent="0.3">
      <c r="A27" s="108" t="s">
        <v>148</v>
      </c>
      <c r="B27" s="104">
        <v>1</v>
      </c>
      <c r="C27" s="106">
        <v>6280.53</v>
      </c>
      <c r="D27" s="38"/>
      <c r="E27" s="35">
        <f t="shared" ref="E27" si="2">D27*B27</f>
        <v>0</v>
      </c>
    </row>
    <row r="28" spans="1:8" ht="39.950000000000003" customHeight="1" x14ac:dyDescent="0.25">
      <c r="A28" s="108" t="s">
        <v>149</v>
      </c>
      <c r="B28" s="109">
        <v>2</v>
      </c>
      <c r="C28" s="110">
        <v>57745.34</v>
      </c>
      <c r="D28" s="38"/>
      <c r="E28" s="35">
        <f t="shared" ref="E28" si="3">D28*B28</f>
        <v>0</v>
      </c>
    </row>
    <row r="29" spans="1:8" ht="28.5" customHeight="1" x14ac:dyDescent="0.25">
      <c r="A29" s="156" t="s">
        <v>174</v>
      </c>
      <c r="B29" s="157"/>
      <c r="C29" s="157"/>
      <c r="D29" s="35"/>
      <c r="E29" s="35">
        <f>SUM(E6:E28)</f>
        <v>0</v>
      </c>
    </row>
    <row r="31" spans="1:8" x14ac:dyDescent="0.25">
      <c r="E31" s="128"/>
      <c r="H31" s="21"/>
    </row>
    <row r="32" spans="1:8" x14ac:dyDescent="0.25">
      <c r="A32" t="s">
        <v>74</v>
      </c>
    </row>
  </sheetData>
  <sheetProtection algorithmName="SHA-512" hashValue="pycstB51r1zbBPvS3XhjSvYFf/YQgwrh7haO0+myNiqPINWHvbk9Q+LmdhSEiUfC0410SPK8BxBkqEoLnpFrIw==" saltValue="Qx/qQxibQIDJdOLalHYGaA==" spinCount="100000" sheet="1" objects="1" scenarios="1"/>
  <mergeCells count="3">
    <mergeCell ref="A1:D1"/>
    <mergeCell ref="A29:C29"/>
    <mergeCell ref="A2:D2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90"/>
  <sheetViews>
    <sheetView view="pageBreakPreview" zoomScale="85" zoomScaleNormal="70" zoomScaleSheetLayoutView="85" workbookViewId="0">
      <selection activeCell="A38" sqref="A38:A45"/>
    </sheetView>
  </sheetViews>
  <sheetFormatPr baseColWidth="10" defaultRowHeight="15" x14ac:dyDescent="0.25"/>
  <cols>
    <col min="1" max="1" width="33.5703125" customWidth="1"/>
    <col min="2" max="2" width="18.570312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169" t="s">
        <v>158</v>
      </c>
      <c r="B1" s="170"/>
      <c r="C1" s="170"/>
      <c r="D1" s="170"/>
      <c r="E1" s="170"/>
      <c r="F1" s="170"/>
      <c r="G1" s="171"/>
    </row>
    <row r="2" spans="1:7" ht="18.75" thickBot="1" x14ac:dyDescent="0.3">
      <c r="A2" s="172" t="s">
        <v>14</v>
      </c>
      <c r="B2" s="173"/>
      <c r="C2" s="173"/>
      <c r="D2" s="173"/>
      <c r="E2" s="173"/>
      <c r="F2" s="173"/>
      <c r="G2" s="174"/>
    </row>
    <row r="5" spans="1:7" ht="90" x14ac:dyDescent="0.25">
      <c r="A5" s="11"/>
      <c r="B5" s="12" t="s">
        <v>20</v>
      </c>
      <c r="C5" s="13" t="s">
        <v>15</v>
      </c>
      <c r="D5" s="14" t="s">
        <v>18</v>
      </c>
      <c r="E5" s="14" t="s">
        <v>69</v>
      </c>
      <c r="F5" s="14" t="s">
        <v>70</v>
      </c>
      <c r="G5" s="15" t="s">
        <v>21</v>
      </c>
    </row>
    <row r="6" spans="1:7" ht="32.25" customHeight="1" x14ac:dyDescent="0.25">
      <c r="A6" s="160" t="s">
        <v>92</v>
      </c>
      <c r="B6" s="166">
        <v>3002</v>
      </c>
      <c r="C6" s="166">
        <v>14</v>
      </c>
      <c r="D6" s="117" t="s">
        <v>26</v>
      </c>
      <c r="E6" s="23"/>
      <c r="F6" s="162">
        <f>SUM(E6:E9)</f>
        <v>0</v>
      </c>
      <c r="G6" s="159">
        <f>F6*B6</f>
        <v>0</v>
      </c>
    </row>
    <row r="7" spans="1:7" ht="30" x14ac:dyDescent="0.25">
      <c r="A7" s="160"/>
      <c r="B7" s="167"/>
      <c r="C7" s="167"/>
      <c r="D7" s="117" t="s">
        <v>27</v>
      </c>
      <c r="E7" s="23"/>
      <c r="F7" s="162"/>
      <c r="G7" s="159"/>
    </row>
    <row r="8" spans="1:7" ht="25.5" customHeight="1" x14ac:dyDescent="0.25">
      <c r="A8" s="160"/>
      <c r="B8" s="167"/>
      <c r="C8" s="167"/>
      <c r="D8" s="117" t="s">
        <v>25</v>
      </c>
      <c r="E8" s="23"/>
      <c r="F8" s="162"/>
      <c r="G8" s="159"/>
    </row>
    <row r="9" spans="1:7" ht="34.5" customHeight="1" x14ac:dyDescent="0.25">
      <c r="A9" s="160"/>
      <c r="B9" s="168"/>
      <c r="C9" s="168"/>
      <c r="D9" s="117" t="s">
        <v>19</v>
      </c>
      <c r="E9" s="23"/>
      <c r="F9" s="162"/>
      <c r="G9" s="159"/>
    </row>
    <row r="10" spans="1:7" ht="27" customHeight="1" x14ac:dyDescent="0.25">
      <c r="A10" s="160" t="s">
        <v>93</v>
      </c>
      <c r="B10" s="161">
        <v>144</v>
      </c>
      <c r="C10" s="161">
        <v>13.45</v>
      </c>
      <c r="D10" s="117" t="s">
        <v>26</v>
      </c>
      <c r="E10" s="23"/>
      <c r="F10" s="162">
        <f>SUM(E10:E13)</f>
        <v>0</v>
      </c>
      <c r="G10" s="159">
        <f>F10*B10</f>
        <v>0</v>
      </c>
    </row>
    <row r="11" spans="1:7" ht="27" customHeight="1" x14ac:dyDescent="0.25">
      <c r="A11" s="160"/>
      <c r="B11" s="161"/>
      <c r="C11" s="161"/>
      <c r="D11" s="117" t="s">
        <v>27</v>
      </c>
      <c r="E11" s="23"/>
      <c r="F11" s="162"/>
      <c r="G11" s="159"/>
    </row>
    <row r="12" spans="1:7" ht="27" customHeight="1" x14ac:dyDescent="0.25">
      <c r="A12" s="160"/>
      <c r="B12" s="161"/>
      <c r="C12" s="161"/>
      <c r="D12" s="117" t="s">
        <v>25</v>
      </c>
      <c r="E12" s="23"/>
      <c r="F12" s="162"/>
      <c r="G12" s="159"/>
    </row>
    <row r="13" spans="1:7" ht="27" customHeight="1" x14ac:dyDescent="0.25">
      <c r="A13" s="160"/>
      <c r="B13" s="161"/>
      <c r="C13" s="161"/>
      <c r="D13" s="117" t="s">
        <v>19</v>
      </c>
      <c r="E13" s="23"/>
      <c r="F13" s="162"/>
      <c r="G13" s="159"/>
    </row>
    <row r="14" spans="1:7" ht="27" customHeight="1" x14ac:dyDescent="0.25">
      <c r="A14" s="160" t="s">
        <v>94</v>
      </c>
      <c r="B14" s="161">
        <v>878</v>
      </c>
      <c r="C14" s="161">
        <v>24.1</v>
      </c>
      <c r="D14" s="117" t="s">
        <v>26</v>
      </c>
      <c r="E14" s="23"/>
      <c r="F14" s="162">
        <f>SUM(E14:E17)</f>
        <v>0</v>
      </c>
      <c r="G14" s="159">
        <f>F14*B14</f>
        <v>0</v>
      </c>
    </row>
    <row r="15" spans="1:7" ht="27" customHeight="1" x14ac:dyDescent="0.25">
      <c r="A15" s="160"/>
      <c r="B15" s="161"/>
      <c r="C15" s="161"/>
      <c r="D15" s="117" t="s">
        <v>27</v>
      </c>
      <c r="E15" s="23"/>
      <c r="F15" s="162"/>
      <c r="G15" s="159"/>
    </row>
    <row r="16" spans="1:7" ht="27" customHeight="1" x14ac:dyDescent="0.25">
      <c r="A16" s="160"/>
      <c r="B16" s="161"/>
      <c r="C16" s="161"/>
      <c r="D16" s="117" t="s">
        <v>25</v>
      </c>
      <c r="E16" s="23"/>
      <c r="F16" s="162"/>
      <c r="G16" s="159"/>
    </row>
    <row r="17" spans="1:7" ht="27" customHeight="1" x14ac:dyDescent="0.25">
      <c r="A17" s="160"/>
      <c r="B17" s="161"/>
      <c r="C17" s="161"/>
      <c r="D17" s="117" t="s">
        <v>19</v>
      </c>
      <c r="E17" s="23"/>
      <c r="F17" s="162"/>
      <c r="G17" s="159"/>
    </row>
    <row r="18" spans="1:7" ht="27" customHeight="1" x14ac:dyDescent="0.25">
      <c r="A18" s="160" t="s">
        <v>159</v>
      </c>
      <c r="B18" s="161">
        <v>304</v>
      </c>
      <c r="C18" s="161">
        <v>39</v>
      </c>
      <c r="D18" s="117" t="s">
        <v>26</v>
      </c>
      <c r="E18" s="23"/>
      <c r="F18" s="162">
        <f>SUM(E18:E21)</f>
        <v>0</v>
      </c>
      <c r="G18" s="159">
        <f>F18*B18</f>
        <v>0</v>
      </c>
    </row>
    <row r="19" spans="1:7" ht="27" customHeight="1" x14ac:dyDescent="0.25">
      <c r="A19" s="160"/>
      <c r="B19" s="161"/>
      <c r="C19" s="161"/>
      <c r="D19" s="117" t="s">
        <v>27</v>
      </c>
      <c r="E19" s="23"/>
      <c r="F19" s="162"/>
      <c r="G19" s="159"/>
    </row>
    <row r="20" spans="1:7" ht="27" customHeight="1" x14ac:dyDescent="0.25">
      <c r="A20" s="160"/>
      <c r="B20" s="161"/>
      <c r="C20" s="161"/>
      <c r="D20" s="117" t="s">
        <v>25</v>
      </c>
      <c r="E20" s="23"/>
      <c r="F20" s="162"/>
      <c r="G20" s="159"/>
    </row>
    <row r="21" spans="1:7" ht="27" customHeight="1" x14ac:dyDescent="0.25">
      <c r="A21" s="160"/>
      <c r="B21" s="161"/>
      <c r="C21" s="161"/>
      <c r="D21" s="117" t="s">
        <v>19</v>
      </c>
      <c r="E21" s="23"/>
      <c r="F21" s="162"/>
      <c r="G21" s="159"/>
    </row>
    <row r="22" spans="1:7" ht="27" customHeight="1" x14ac:dyDescent="0.25">
      <c r="A22" s="160" t="s">
        <v>95</v>
      </c>
      <c r="B22" s="161">
        <v>1697</v>
      </c>
      <c r="C22" s="161">
        <v>31.6</v>
      </c>
      <c r="D22" s="117" t="s">
        <v>26</v>
      </c>
      <c r="E22" s="23"/>
      <c r="F22" s="162">
        <f>SUM(E22:E25)</f>
        <v>0</v>
      </c>
      <c r="G22" s="159">
        <f>F22*B22</f>
        <v>0</v>
      </c>
    </row>
    <row r="23" spans="1:7" ht="27" customHeight="1" x14ac:dyDescent="0.25">
      <c r="A23" s="160"/>
      <c r="B23" s="161"/>
      <c r="C23" s="161"/>
      <c r="D23" s="117" t="s">
        <v>27</v>
      </c>
      <c r="E23" s="23"/>
      <c r="F23" s="162"/>
      <c r="G23" s="159"/>
    </row>
    <row r="24" spans="1:7" ht="27" customHeight="1" x14ac:dyDescent="0.25">
      <c r="A24" s="160"/>
      <c r="B24" s="161"/>
      <c r="C24" s="161"/>
      <c r="D24" s="117" t="s">
        <v>25</v>
      </c>
      <c r="E24" s="23"/>
      <c r="F24" s="162"/>
      <c r="G24" s="159"/>
    </row>
    <row r="25" spans="1:7" ht="27" customHeight="1" x14ac:dyDescent="0.25">
      <c r="A25" s="160"/>
      <c r="B25" s="161"/>
      <c r="C25" s="161"/>
      <c r="D25" s="117" t="s">
        <v>19</v>
      </c>
      <c r="E25" s="23"/>
      <c r="F25" s="162"/>
      <c r="G25" s="159"/>
    </row>
    <row r="26" spans="1:7" ht="27" customHeight="1" x14ac:dyDescent="0.25">
      <c r="A26" s="160" t="s">
        <v>96</v>
      </c>
      <c r="B26" s="161">
        <v>10839</v>
      </c>
      <c r="C26" s="161">
        <v>25.66</v>
      </c>
      <c r="D26" s="117" t="s">
        <v>26</v>
      </c>
      <c r="E26" s="23"/>
      <c r="F26" s="162">
        <f>SUM(E26:E29)</f>
        <v>0</v>
      </c>
      <c r="G26" s="159">
        <f>F26*B26</f>
        <v>0</v>
      </c>
    </row>
    <row r="27" spans="1:7" ht="27" customHeight="1" x14ac:dyDescent="0.25">
      <c r="A27" s="160"/>
      <c r="B27" s="161"/>
      <c r="C27" s="161"/>
      <c r="D27" s="117" t="s">
        <v>27</v>
      </c>
      <c r="E27" s="23"/>
      <c r="F27" s="162"/>
      <c r="G27" s="159"/>
    </row>
    <row r="28" spans="1:7" ht="27" customHeight="1" x14ac:dyDescent="0.25">
      <c r="A28" s="160"/>
      <c r="B28" s="161"/>
      <c r="C28" s="161"/>
      <c r="D28" s="117" t="s">
        <v>25</v>
      </c>
      <c r="E28" s="23"/>
      <c r="F28" s="162"/>
      <c r="G28" s="159"/>
    </row>
    <row r="29" spans="1:7" ht="27" customHeight="1" x14ac:dyDescent="0.25">
      <c r="A29" s="160"/>
      <c r="B29" s="161"/>
      <c r="C29" s="161"/>
      <c r="D29" s="117" t="s">
        <v>19</v>
      </c>
      <c r="E29" s="23"/>
      <c r="F29" s="162"/>
      <c r="G29" s="159"/>
    </row>
    <row r="30" spans="1:7" ht="27" customHeight="1" x14ac:dyDescent="0.25">
      <c r="A30" s="160" t="s">
        <v>97</v>
      </c>
      <c r="B30" s="161">
        <v>2166</v>
      </c>
      <c r="C30" s="161">
        <v>45</v>
      </c>
      <c r="D30" s="117" t="s">
        <v>26</v>
      </c>
      <c r="E30" s="23"/>
      <c r="F30" s="162">
        <f>SUM(E30:E33)</f>
        <v>0</v>
      </c>
      <c r="G30" s="159">
        <f>F30*B30</f>
        <v>0</v>
      </c>
    </row>
    <row r="31" spans="1:7" ht="27" customHeight="1" x14ac:dyDescent="0.25">
      <c r="A31" s="160"/>
      <c r="B31" s="161"/>
      <c r="C31" s="161"/>
      <c r="D31" s="117" t="s">
        <v>27</v>
      </c>
      <c r="E31" s="23"/>
      <c r="F31" s="162"/>
      <c r="G31" s="159"/>
    </row>
    <row r="32" spans="1:7" ht="27" customHeight="1" x14ac:dyDescent="0.25">
      <c r="A32" s="160"/>
      <c r="B32" s="161"/>
      <c r="C32" s="161"/>
      <c r="D32" s="117" t="s">
        <v>25</v>
      </c>
      <c r="E32" s="23"/>
      <c r="F32" s="162"/>
      <c r="G32" s="159"/>
    </row>
    <row r="33" spans="1:7" ht="27" customHeight="1" x14ac:dyDescent="0.25">
      <c r="A33" s="160"/>
      <c r="B33" s="161"/>
      <c r="C33" s="161"/>
      <c r="D33" s="117" t="s">
        <v>19</v>
      </c>
      <c r="E33" s="23"/>
      <c r="F33" s="162"/>
      <c r="G33" s="159"/>
    </row>
    <row r="34" spans="1:7" ht="27" customHeight="1" x14ac:dyDescent="0.25">
      <c r="A34" s="160" t="s">
        <v>98</v>
      </c>
      <c r="B34" s="161">
        <v>11775</v>
      </c>
      <c r="C34" s="161">
        <v>28</v>
      </c>
      <c r="D34" s="117" t="s">
        <v>26</v>
      </c>
      <c r="E34" s="23"/>
      <c r="F34" s="162">
        <f>SUM(E34:E37)</f>
        <v>0</v>
      </c>
      <c r="G34" s="159">
        <f>F34*B34</f>
        <v>0</v>
      </c>
    </row>
    <row r="35" spans="1:7" ht="27" customHeight="1" x14ac:dyDescent="0.25">
      <c r="A35" s="160"/>
      <c r="B35" s="161"/>
      <c r="C35" s="161"/>
      <c r="D35" s="117" t="s">
        <v>27</v>
      </c>
      <c r="E35" s="23"/>
      <c r="F35" s="162"/>
      <c r="G35" s="159"/>
    </row>
    <row r="36" spans="1:7" ht="27" customHeight="1" x14ac:dyDescent="0.25">
      <c r="A36" s="160"/>
      <c r="B36" s="161"/>
      <c r="C36" s="161"/>
      <c r="D36" s="117" t="s">
        <v>25</v>
      </c>
      <c r="E36" s="23"/>
      <c r="F36" s="162"/>
      <c r="G36" s="159"/>
    </row>
    <row r="37" spans="1:7" ht="27" customHeight="1" x14ac:dyDescent="0.25">
      <c r="A37" s="160"/>
      <c r="B37" s="161"/>
      <c r="C37" s="161"/>
      <c r="D37" s="117" t="s">
        <v>19</v>
      </c>
      <c r="E37" s="23"/>
      <c r="F37" s="162"/>
      <c r="G37" s="159"/>
    </row>
    <row r="38" spans="1:7" ht="27" customHeight="1" x14ac:dyDescent="0.25">
      <c r="A38" s="160" t="s">
        <v>107</v>
      </c>
      <c r="B38" s="161">
        <v>328</v>
      </c>
      <c r="C38" s="161">
        <v>82.11</v>
      </c>
      <c r="D38" s="117" t="s">
        <v>26</v>
      </c>
      <c r="E38" s="23"/>
      <c r="F38" s="162">
        <f>SUM(E38:E41)</f>
        <v>0</v>
      </c>
      <c r="G38" s="159">
        <f>F38*B38</f>
        <v>0</v>
      </c>
    </row>
    <row r="39" spans="1:7" ht="27" customHeight="1" x14ac:dyDescent="0.25">
      <c r="A39" s="160"/>
      <c r="B39" s="161"/>
      <c r="C39" s="161"/>
      <c r="D39" s="117" t="s">
        <v>27</v>
      </c>
      <c r="E39" s="23"/>
      <c r="F39" s="162"/>
      <c r="G39" s="159"/>
    </row>
    <row r="40" spans="1:7" ht="27" customHeight="1" x14ac:dyDescent="0.25">
      <c r="A40" s="160"/>
      <c r="B40" s="161"/>
      <c r="C40" s="161"/>
      <c r="D40" s="117" t="s">
        <v>25</v>
      </c>
      <c r="E40" s="23"/>
      <c r="F40" s="162"/>
      <c r="G40" s="159"/>
    </row>
    <row r="41" spans="1:7" ht="27" customHeight="1" x14ac:dyDescent="0.25">
      <c r="A41" s="160"/>
      <c r="B41" s="161"/>
      <c r="C41" s="161"/>
      <c r="D41" s="117" t="s">
        <v>19</v>
      </c>
      <c r="E41" s="23"/>
      <c r="F41" s="162"/>
      <c r="G41" s="159"/>
    </row>
    <row r="42" spans="1:7" ht="27" customHeight="1" x14ac:dyDescent="0.25">
      <c r="A42" s="160" t="s">
        <v>99</v>
      </c>
      <c r="B42" s="161">
        <v>1600</v>
      </c>
      <c r="C42" s="161">
        <v>16.18</v>
      </c>
      <c r="D42" s="117" t="s">
        <v>26</v>
      </c>
      <c r="E42" s="23"/>
      <c r="F42" s="162">
        <f>SUM(E42:E45)</f>
        <v>0</v>
      </c>
      <c r="G42" s="159">
        <f>F42*B42</f>
        <v>0</v>
      </c>
    </row>
    <row r="43" spans="1:7" ht="27" customHeight="1" x14ac:dyDescent="0.25">
      <c r="A43" s="160"/>
      <c r="B43" s="161"/>
      <c r="C43" s="161"/>
      <c r="D43" s="117" t="s">
        <v>27</v>
      </c>
      <c r="E43" s="23"/>
      <c r="F43" s="162"/>
      <c r="G43" s="159"/>
    </row>
    <row r="44" spans="1:7" ht="27" customHeight="1" x14ac:dyDescent="0.25">
      <c r="A44" s="160"/>
      <c r="B44" s="161"/>
      <c r="C44" s="161"/>
      <c r="D44" s="117" t="s">
        <v>25</v>
      </c>
      <c r="E44" s="23"/>
      <c r="F44" s="162"/>
      <c r="G44" s="159"/>
    </row>
    <row r="45" spans="1:7" ht="27" customHeight="1" x14ac:dyDescent="0.25">
      <c r="A45" s="160"/>
      <c r="B45" s="161"/>
      <c r="C45" s="161"/>
      <c r="D45" s="117" t="s">
        <v>19</v>
      </c>
      <c r="E45" s="23"/>
      <c r="F45" s="162"/>
      <c r="G45" s="159"/>
    </row>
    <row r="46" spans="1:7" ht="27" customHeight="1" x14ac:dyDescent="0.25">
      <c r="A46" s="160" t="s">
        <v>100</v>
      </c>
      <c r="B46" s="161">
        <v>20</v>
      </c>
      <c r="C46" s="161">
        <v>16.18</v>
      </c>
      <c r="D46" s="117" t="s">
        <v>26</v>
      </c>
      <c r="E46" s="23"/>
      <c r="F46" s="162">
        <f>SUM(E46:E49)</f>
        <v>0</v>
      </c>
      <c r="G46" s="159">
        <f>F46*B46</f>
        <v>0</v>
      </c>
    </row>
    <row r="47" spans="1:7" ht="27" customHeight="1" x14ac:dyDescent="0.25">
      <c r="A47" s="160"/>
      <c r="B47" s="161"/>
      <c r="C47" s="161"/>
      <c r="D47" s="117" t="s">
        <v>27</v>
      </c>
      <c r="E47" s="23"/>
      <c r="F47" s="162"/>
      <c r="G47" s="159"/>
    </row>
    <row r="48" spans="1:7" ht="27" customHeight="1" x14ac:dyDescent="0.25">
      <c r="A48" s="160"/>
      <c r="B48" s="161"/>
      <c r="C48" s="161"/>
      <c r="D48" s="117" t="s">
        <v>25</v>
      </c>
      <c r="E48" s="23"/>
      <c r="F48" s="162"/>
      <c r="G48" s="159"/>
    </row>
    <row r="49" spans="1:7" ht="27" customHeight="1" x14ac:dyDescent="0.25">
      <c r="A49" s="160"/>
      <c r="B49" s="161"/>
      <c r="C49" s="161"/>
      <c r="D49" s="117" t="s">
        <v>19</v>
      </c>
      <c r="E49" s="23"/>
      <c r="F49" s="162"/>
      <c r="G49" s="159"/>
    </row>
    <row r="50" spans="1:7" ht="27" customHeight="1" x14ac:dyDescent="0.25">
      <c r="A50" s="160" t="s">
        <v>101</v>
      </c>
      <c r="B50" s="161">
        <v>1620</v>
      </c>
      <c r="C50" s="161">
        <v>12.6</v>
      </c>
      <c r="D50" s="117" t="s">
        <v>26</v>
      </c>
      <c r="E50" s="23"/>
      <c r="F50" s="162">
        <f>SUM(E50:E53)</f>
        <v>0</v>
      </c>
      <c r="G50" s="159">
        <f>F50*B50</f>
        <v>0</v>
      </c>
    </row>
    <row r="51" spans="1:7" ht="27" customHeight="1" x14ac:dyDescent="0.25">
      <c r="A51" s="160"/>
      <c r="B51" s="161"/>
      <c r="C51" s="161"/>
      <c r="D51" s="117" t="s">
        <v>27</v>
      </c>
      <c r="E51" s="23"/>
      <c r="F51" s="162"/>
      <c r="G51" s="159"/>
    </row>
    <row r="52" spans="1:7" ht="27" customHeight="1" x14ac:dyDescent="0.25">
      <c r="A52" s="160"/>
      <c r="B52" s="161"/>
      <c r="C52" s="161"/>
      <c r="D52" s="117" t="s">
        <v>25</v>
      </c>
      <c r="E52" s="23"/>
      <c r="F52" s="162"/>
      <c r="G52" s="159"/>
    </row>
    <row r="53" spans="1:7" ht="27" customHeight="1" x14ac:dyDescent="0.25">
      <c r="A53" s="160"/>
      <c r="B53" s="161"/>
      <c r="C53" s="161"/>
      <c r="D53" s="117" t="s">
        <v>19</v>
      </c>
      <c r="E53" s="23"/>
      <c r="F53" s="162"/>
      <c r="G53" s="159"/>
    </row>
    <row r="54" spans="1:7" ht="27" customHeight="1" x14ac:dyDescent="0.25">
      <c r="A54" s="160" t="s">
        <v>102</v>
      </c>
      <c r="B54" s="161">
        <v>6523</v>
      </c>
      <c r="C54" s="161">
        <v>14.95</v>
      </c>
      <c r="D54" s="117" t="s">
        <v>26</v>
      </c>
      <c r="E54" s="23"/>
      <c r="F54" s="162">
        <f>SUM(E54:E57)</f>
        <v>0</v>
      </c>
      <c r="G54" s="159">
        <f>F54*B54</f>
        <v>0</v>
      </c>
    </row>
    <row r="55" spans="1:7" ht="27" customHeight="1" x14ac:dyDescent="0.25">
      <c r="A55" s="160"/>
      <c r="B55" s="161"/>
      <c r="C55" s="161"/>
      <c r="D55" s="117" t="s">
        <v>27</v>
      </c>
      <c r="E55" s="23"/>
      <c r="F55" s="162"/>
      <c r="G55" s="159"/>
    </row>
    <row r="56" spans="1:7" ht="27" customHeight="1" x14ac:dyDescent="0.25">
      <c r="A56" s="160"/>
      <c r="B56" s="161"/>
      <c r="C56" s="161"/>
      <c r="D56" s="117" t="s">
        <v>25</v>
      </c>
      <c r="E56" s="23"/>
      <c r="F56" s="162"/>
      <c r="G56" s="159"/>
    </row>
    <row r="57" spans="1:7" ht="27" customHeight="1" x14ac:dyDescent="0.25">
      <c r="A57" s="160"/>
      <c r="B57" s="161"/>
      <c r="C57" s="161"/>
      <c r="D57" s="117" t="s">
        <v>19</v>
      </c>
      <c r="E57" s="23"/>
      <c r="F57" s="162"/>
      <c r="G57" s="159"/>
    </row>
    <row r="58" spans="1:7" ht="27" customHeight="1" x14ac:dyDescent="0.25">
      <c r="A58" s="160" t="s">
        <v>103</v>
      </c>
      <c r="B58" s="161">
        <v>7917</v>
      </c>
      <c r="C58" s="161">
        <v>31.25</v>
      </c>
      <c r="D58" s="117" t="s">
        <v>26</v>
      </c>
      <c r="E58" s="23"/>
      <c r="F58" s="162">
        <f>SUM(E58:E61)</f>
        <v>0</v>
      </c>
      <c r="G58" s="159">
        <f>F58*B58</f>
        <v>0</v>
      </c>
    </row>
    <row r="59" spans="1:7" ht="27" customHeight="1" x14ac:dyDescent="0.25">
      <c r="A59" s="160"/>
      <c r="B59" s="161"/>
      <c r="C59" s="161"/>
      <c r="D59" s="117" t="s">
        <v>27</v>
      </c>
      <c r="E59" s="23"/>
      <c r="F59" s="162"/>
      <c r="G59" s="159"/>
    </row>
    <row r="60" spans="1:7" ht="27" customHeight="1" x14ac:dyDescent="0.25">
      <c r="A60" s="160"/>
      <c r="B60" s="161"/>
      <c r="C60" s="161"/>
      <c r="D60" s="117" t="s">
        <v>25</v>
      </c>
      <c r="E60" s="23"/>
      <c r="F60" s="162"/>
      <c r="G60" s="159"/>
    </row>
    <row r="61" spans="1:7" ht="27" customHeight="1" x14ac:dyDescent="0.25">
      <c r="A61" s="160"/>
      <c r="B61" s="161"/>
      <c r="C61" s="161"/>
      <c r="D61" s="117" t="s">
        <v>19</v>
      </c>
      <c r="E61" s="23"/>
      <c r="F61" s="162"/>
      <c r="G61" s="159"/>
    </row>
    <row r="62" spans="1:7" ht="27" customHeight="1" x14ac:dyDescent="0.25">
      <c r="A62" s="160" t="s">
        <v>104</v>
      </c>
      <c r="B62" s="161">
        <v>26583</v>
      </c>
      <c r="C62" s="161">
        <v>20.399999999999999</v>
      </c>
      <c r="D62" s="117" t="s">
        <v>26</v>
      </c>
      <c r="E62" s="23"/>
      <c r="F62" s="162">
        <f>SUM(E62:E65)</f>
        <v>0</v>
      </c>
      <c r="G62" s="159">
        <f>F62*B62</f>
        <v>0</v>
      </c>
    </row>
    <row r="63" spans="1:7" ht="27" customHeight="1" x14ac:dyDescent="0.25">
      <c r="A63" s="160"/>
      <c r="B63" s="161"/>
      <c r="C63" s="161"/>
      <c r="D63" s="117" t="s">
        <v>27</v>
      </c>
      <c r="E63" s="23"/>
      <c r="F63" s="162"/>
      <c r="G63" s="159"/>
    </row>
    <row r="64" spans="1:7" ht="27" customHeight="1" x14ac:dyDescent="0.25">
      <c r="A64" s="160"/>
      <c r="B64" s="161"/>
      <c r="C64" s="161"/>
      <c r="D64" s="117" t="s">
        <v>25</v>
      </c>
      <c r="E64" s="23"/>
      <c r="F64" s="162"/>
      <c r="G64" s="159"/>
    </row>
    <row r="65" spans="1:7" ht="27" customHeight="1" x14ac:dyDescent="0.25">
      <c r="A65" s="160"/>
      <c r="B65" s="161"/>
      <c r="C65" s="161"/>
      <c r="D65" s="117" t="s">
        <v>19</v>
      </c>
      <c r="E65" s="23"/>
      <c r="F65" s="162"/>
      <c r="G65" s="159"/>
    </row>
    <row r="66" spans="1:7" ht="27" customHeight="1" x14ac:dyDescent="0.25">
      <c r="A66" s="160" t="s">
        <v>160</v>
      </c>
      <c r="B66" s="161">
        <v>25</v>
      </c>
      <c r="C66" s="161">
        <v>23.5</v>
      </c>
      <c r="D66" s="117" t="s">
        <v>26</v>
      </c>
      <c r="E66" s="23"/>
      <c r="F66" s="162">
        <f>SUM(E66:E69)</f>
        <v>0</v>
      </c>
      <c r="G66" s="159">
        <f>F66*B66</f>
        <v>0</v>
      </c>
    </row>
    <row r="67" spans="1:7" ht="27" customHeight="1" x14ac:dyDescent="0.25">
      <c r="A67" s="160"/>
      <c r="B67" s="161"/>
      <c r="C67" s="161"/>
      <c r="D67" s="117" t="s">
        <v>27</v>
      </c>
      <c r="E67" s="23"/>
      <c r="F67" s="162"/>
      <c r="G67" s="159"/>
    </row>
    <row r="68" spans="1:7" ht="27" customHeight="1" x14ac:dyDescent="0.25">
      <c r="A68" s="160"/>
      <c r="B68" s="161"/>
      <c r="C68" s="161"/>
      <c r="D68" s="117" t="s">
        <v>25</v>
      </c>
      <c r="E68" s="23"/>
      <c r="F68" s="162"/>
      <c r="G68" s="159"/>
    </row>
    <row r="69" spans="1:7" ht="27" customHeight="1" x14ac:dyDescent="0.25">
      <c r="A69" s="160"/>
      <c r="B69" s="161"/>
      <c r="C69" s="161"/>
      <c r="D69" s="117" t="s">
        <v>19</v>
      </c>
      <c r="E69" s="23"/>
      <c r="F69" s="162"/>
      <c r="G69" s="159"/>
    </row>
    <row r="70" spans="1:7" ht="27" customHeight="1" x14ac:dyDescent="0.25">
      <c r="A70" s="160" t="s">
        <v>105</v>
      </c>
      <c r="B70" s="161">
        <v>6500</v>
      </c>
      <c r="C70" s="161">
        <v>23.88</v>
      </c>
      <c r="D70" s="117" t="s">
        <v>26</v>
      </c>
      <c r="E70" s="23"/>
      <c r="F70" s="162">
        <f>SUM(E70:E73)</f>
        <v>0</v>
      </c>
      <c r="G70" s="159">
        <f>F70*B70</f>
        <v>0</v>
      </c>
    </row>
    <row r="71" spans="1:7" ht="27" customHeight="1" x14ac:dyDescent="0.25">
      <c r="A71" s="160"/>
      <c r="B71" s="161"/>
      <c r="C71" s="161"/>
      <c r="D71" s="117" t="s">
        <v>27</v>
      </c>
      <c r="E71" s="23"/>
      <c r="F71" s="162"/>
      <c r="G71" s="159"/>
    </row>
    <row r="72" spans="1:7" ht="27" customHeight="1" x14ac:dyDescent="0.25">
      <c r="A72" s="160"/>
      <c r="B72" s="161"/>
      <c r="C72" s="161"/>
      <c r="D72" s="117" t="s">
        <v>25</v>
      </c>
      <c r="E72" s="23"/>
      <c r="F72" s="162"/>
      <c r="G72" s="159"/>
    </row>
    <row r="73" spans="1:7" ht="27" customHeight="1" x14ac:dyDescent="0.25">
      <c r="A73" s="160"/>
      <c r="B73" s="161"/>
      <c r="C73" s="161"/>
      <c r="D73" s="117" t="s">
        <v>19</v>
      </c>
      <c r="E73" s="23"/>
      <c r="F73" s="162"/>
      <c r="G73" s="159"/>
    </row>
    <row r="74" spans="1:7" ht="27" customHeight="1" x14ac:dyDescent="0.25">
      <c r="A74" s="160" t="s">
        <v>161</v>
      </c>
      <c r="B74" s="161">
        <v>148</v>
      </c>
      <c r="C74" s="161">
        <v>23.5</v>
      </c>
      <c r="D74" s="117" t="s">
        <v>26</v>
      </c>
      <c r="E74" s="23"/>
      <c r="F74" s="162">
        <f>SUM(E74:E77)</f>
        <v>0</v>
      </c>
      <c r="G74" s="159">
        <f>F74*B74</f>
        <v>0</v>
      </c>
    </row>
    <row r="75" spans="1:7" ht="27" customHeight="1" x14ac:dyDescent="0.25">
      <c r="A75" s="160"/>
      <c r="B75" s="161"/>
      <c r="C75" s="161"/>
      <c r="D75" s="117" t="s">
        <v>27</v>
      </c>
      <c r="E75" s="23"/>
      <c r="F75" s="162"/>
      <c r="G75" s="159"/>
    </row>
    <row r="76" spans="1:7" ht="27" customHeight="1" x14ac:dyDescent="0.25">
      <c r="A76" s="160"/>
      <c r="B76" s="161"/>
      <c r="C76" s="161"/>
      <c r="D76" s="117" t="s">
        <v>25</v>
      </c>
      <c r="E76" s="23"/>
      <c r="F76" s="162"/>
      <c r="G76" s="159"/>
    </row>
    <row r="77" spans="1:7" ht="27" customHeight="1" x14ac:dyDescent="0.25">
      <c r="A77" s="160"/>
      <c r="B77" s="161"/>
      <c r="C77" s="161"/>
      <c r="D77" s="117" t="s">
        <v>19</v>
      </c>
      <c r="E77" s="23"/>
      <c r="F77" s="162"/>
      <c r="G77" s="159"/>
    </row>
    <row r="78" spans="1:7" ht="32.25" customHeight="1" x14ac:dyDescent="0.25">
      <c r="A78" s="117" t="s">
        <v>106</v>
      </c>
      <c r="B78" s="118">
        <v>1</v>
      </c>
      <c r="C78" s="118">
        <v>1269.2</v>
      </c>
      <c r="D78" s="39" t="s">
        <v>73</v>
      </c>
      <c r="E78" s="36"/>
      <c r="F78" s="37"/>
      <c r="G78" s="40">
        <f>E78*B78</f>
        <v>0</v>
      </c>
    </row>
    <row r="79" spans="1:7" ht="27" customHeight="1" x14ac:dyDescent="0.25">
      <c r="A79" s="163" t="s">
        <v>175</v>
      </c>
      <c r="B79" s="164"/>
      <c r="C79" s="164"/>
      <c r="D79" s="164"/>
      <c r="E79" s="164"/>
      <c r="F79" s="165"/>
      <c r="G79" s="24">
        <f>PROYECTOS!E29</f>
        <v>0</v>
      </c>
    </row>
    <row r="80" spans="1:7" ht="86.1" customHeight="1" x14ac:dyDescent="0.25">
      <c r="A80" s="121" t="s">
        <v>211</v>
      </c>
      <c r="B80" s="163" t="s">
        <v>212</v>
      </c>
      <c r="C80" s="164"/>
      <c r="D80" s="164"/>
      <c r="E80" s="164"/>
      <c r="F80" s="165"/>
      <c r="G80" s="120">
        <f>'MAT. COMPLEM. EXPOSITOR MADRIDJ'!E38</f>
        <v>12589.71</v>
      </c>
    </row>
    <row r="81" spans="1:7" ht="81" customHeight="1" x14ac:dyDescent="0.25">
      <c r="A81" s="39" t="s">
        <v>79</v>
      </c>
      <c r="B81" s="163" t="s">
        <v>169</v>
      </c>
      <c r="C81" s="164"/>
      <c r="D81" s="164"/>
      <c r="E81" s="164"/>
      <c r="F81" s="165"/>
      <c r="G81" s="40">
        <f>'MAT. COMPLEM. EXPOSITOR ESTAMPA'!E16</f>
        <v>39120.239999999998</v>
      </c>
    </row>
    <row r="82" spans="1:7" ht="79.5" customHeight="1" x14ac:dyDescent="0.25">
      <c r="A82" s="14" t="s">
        <v>170</v>
      </c>
      <c r="B82" s="178" t="s">
        <v>16</v>
      </c>
      <c r="C82" s="179"/>
      <c r="D82" s="179"/>
      <c r="E82" s="179"/>
      <c r="F82" s="180"/>
      <c r="G82" s="18">
        <f>'TOTALES MATERIALES COMPLEMENTAR'!H73</f>
        <v>0</v>
      </c>
    </row>
    <row r="83" spans="1:7" ht="110.25" customHeight="1" thickBot="1" x14ac:dyDescent="0.3">
      <c r="A83" s="16" t="s">
        <v>171</v>
      </c>
      <c r="B83" s="181"/>
      <c r="C83" s="182"/>
      <c r="D83" s="182"/>
      <c r="E83" s="182"/>
      <c r="F83" s="183"/>
      <c r="G83" s="20">
        <f>'TOTALES MATERIALES COMPLEMENTAR'!I73</f>
        <v>0</v>
      </c>
    </row>
    <row r="84" spans="1:7" ht="69.75" customHeight="1" x14ac:dyDescent="0.25">
      <c r="A84" s="17"/>
      <c r="B84" s="175" t="s">
        <v>177</v>
      </c>
      <c r="C84" s="176"/>
      <c r="D84" s="176"/>
      <c r="E84" s="176"/>
      <c r="F84" s="177"/>
      <c r="G84" s="19">
        <f>SUM(G6:G83)</f>
        <v>51709.95</v>
      </c>
    </row>
    <row r="86" spans="1:7" x14ac:dyDescent="0.25">
      <c r="C86" t="s">
        <v>178</v>
      </c>
    </row>
    <row r="90" spans="1:7" x14ac:dyDescent="0.25">
      <c r="D90" t="s">
        <v>179</v>
      </c>
    </row>
  </sheetData>
  <sheetProtection algorithmName="SHA-512" hashValue="yR8ERN4ciDpTvWEm5NH9NTqJ937xkZo7Ca2HdFsk6RO7uqPsly2/Xx+VrncFLjhujHVk7b1yd1N34RgIzaZIDA==" saltValue="BtG+4KWxxUxDgds9b15s/A==" spinCount="100000" sheet="1" objects="1" scenarios="1"/>
  <mergeCells count="97">
    <mergeCell ref="F42:F45"/>
    <mergeCell ref="C54:C57"/>
    <mergeCell ref="F54:F57"/>
    <mergeCell ref="A42:A45"/>
    <mergeCell ref="B42:B45"/>
    <mergeCell ref="C42:C45"/>
    <mergeCell ref="G58:G61"/>
    <mergeCell ref="A66:A69"/>
    <mergeCell ref="B66:B69"/>
    <mergeCell ref="C66:C69"/>
    <mergeCell ref="F66:F69"/>
    <mergeCell ref="G66:G69"/>
    <mergeCell ref="G62:G65"/>
    <mergeCell ref="G70:G73"/>
    <mergeCell ref="A74:A77"/>
    <mergeCell ref="B74:B77"/>
    <mergeCell ref="C74:C77"/>
    <mergeCell ref="F74:F77"/>
    <mergeCell ref="G74:G77"/>
    <mergeCell ref="C38:C41"/>
    <mergeCell ref="F38:F41"/>
    <mergeCell ref="A10:A13"/>
    <mergeCell ref="B10:B13"/>
    <mergeCell ref="C10:C13"/>
    <mergeCell ref="F10:F13"/>
    <mergeCell ref="B84:F84"/>
    <mergeCell ref="G38:G41"/>
    <mergeCell ref="A54:A57"/>
    <mergeCell ref="B54:B57"/>
    <mergeCell ref="G54:G57"/>
    <mergeCell ref="A50:A53"/>
    <mergeCell ref="B50:B53"/>
    <mergeCell ref="C50:C53"/>
    <mergeCell ref="F50:F53"/>
    <mergeCell ref="G50:G53"/>
    <mergeCell ref="A62:A65"/>
    <mergeCell ref="B82:F83"/>
    <mergeCell ref="G42:G45"/>
    <mergeCell ref="B46:B49"/>
    <mergeCell ref="C46:C49"/>
    <mergeCell ref="F46:F49"/>
    <mergeCell ref="G46:G49"/>
    <mergeCell ref="A79:F79"/>
    <mergeCell ref="A38:A41"/>
    <mergeCell ref="B38:B41"/>
    <mergeCell ref="A1:G1"/>
    <mergeCell ref="A2:G2"/>
    <mergeCell ref="G14:G17"/>
    <mergeCell ref="A22:A25"/>
    <mergeCell ref="B22:B25"/>
    <mergeCell ref="C22:C25"/>
    <mergeCell ref="F22:F25"/>
    <mergeCell ref="G22:G25"/>
    <mergeCell ref="A30:A33"/>
    <mergeCell ref="B30:B33"/>
    <mergeCell ref="C30:C33"/>
    <mergeCell ref="F30:F33"/>
    <mergeCell ref="G6:G9"/>
    <mergeCell ref="B6:B9"/>
    <mergeCell ref="C6:C9"/>
    <mergeCell ref="A18:A21"/>
    <mergeCell ref="B18:B21"/>
    <mergeCell ref="C18:C21"/>
    <mergeCell ref="G18:G21"/>
    <mergeCell ref="G10:G13"/>
    <mergeCell ref="A14:A17"/>
    <mergeCell ref="C14:C17"/>
    <mergeCell ref="F14:F17"/>
    <mergeCell ref="A6:A9"/>
    <mergeCell ref="F6:F9"/>
    <mergeCell ref="F18:F21"/>
    <mergeCell ref="B14:B17"/>
    <mergeCell ref="B81:F81"/>
    <mergeCell ref="A46:A49"/>
    <mergeCell ref="B62:B65"/>
    <mergeCell ref="C62:C65"/>
    <mergeCell ref="F62:F65"/>
    <mergeCell ref="A58:A61"/>
    <mergeCell ref="B58:B61"/>
    <mergeCell ref="F58:F61"/>
    <mergeCell ref="B80:F80"/>
    <mergeCell ref="A70:A73"/>
    <mergeCell ref="B70:B73"/>
    <mergeCell ref="C70:C73"/>
    <mergeCell ref="F70:F73"/>
    <mergeCell ref="C58:C61"/>
    <mergeCell ref="G26:G29"/>
    <mergeCell ref="A34:A37"/>
    <mergeCell ref="B34:B37"/>
    <mergeCell ref="C34:C37"/>
    <mergeCell ref="F34:F37"/>
    <mergeCell ref="G34:G37"/>
    <mergeCell ref="G30:G33"/>
    <mergeCell ref="A26:A29"/>
    <mergeCell ref="B26:B29"/>
    <mergeCell ref="C26:C29"/>
    <mergeCell ref="F26:F29"/>
  </mergeCells>
  <pageMargins left="0.70866141732283472" right="0.70866141732283472" top="0.74803149606299213" bottom="0.74803149606299213" header="0.31496062992125984" footer="0.31496062992125984"/>
  <pageSetup paperSize="9" scale="42" fitToHeight="2" orientation="portrait" r:id="rId1"/>
  <rowBreaks count="1" manualBreakCount="1">
    <brk id="61" max="6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MAT. COMPLEM. EXPOSITOR MADRIDJ</vt:lpstr>
      <vt:lpstr>MAT. COMPLEM. EXPOSITOR ESTAMPA</vt:lpstr>
      <vt:lpstr>TOTALES MATERIALES COMPLEMENTAR</vt:lpstr>
      <vt:lpstr>PROYECTOS</vt:lpstr>
      <vt:lpstr>TOTAL </vt:lpstr>
      <vt:lpstr>'MAT. COMPLEM. EXPOSITOR ESTAMPA'!Área_de_impresión</vt:lpstr>
      <vt:lpstr>'MAT. COMPLEM. EXPOSITOR MADRIDJ'!Área_de_impresión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2021-03-02T15:22:52Z</cp:lastPrinted>
  <dcterms:created xsi:type="dcterms:W3CDTF">2016-09-12T10:40:36Z</dcterms:created>
  <dcterms:modified xsi:type="dcterms:W3CDTF">2021-03-02T15:23:15Z</dcterms:modified>
</cp:coreProperties>
</file>