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1\21-014 Stands modulares ferias mayo 2021-jul 23\3.Pliego y calendario\"/>
    </mc:Choice>
  </mc:AlternateContent>
  <xr:revisionPtr revIDLastSave="0" documentId="13_ncr:1_{A3301FFD-9EDB-421E-9436-78E758CAEF64}" xr6:coauthVersionLast="46" xr6:coauthVersionMax="46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MAT. COMPLEM. EXPOS. ALM NAVIDA" sheetId="8" r:id="rId1"/>
    <sheet name="MAT. COMPLEM. EXPOSITOR ALMONED" sheetId="7" r:id="rId2"/>
    <sheet name="MAT. COMPLEM. EXPOSITOR FERIART" sheetId="4" r:id="rId3"/>
    <sheet name="TOTALES MATERIALES COMPLEMENTAR" sheetId="1" r:id="rId4"/>
    <sheet name="PROYECTOS" sheetId="3" r:id="rId5"/>
    <sheet name="TOTAL " sheetId="2" r:id="rId6"/>
  </sheets>
  <definedNames>
    <definedName name="_xlnm.Print_Area" localSheetId="0">'MAT. COMPLEM. EXPOS. ALM NAVIDA'!$A$1:$E$27</definedName>
    <definedName name="_xlnm.Print_Area" localSheetId="1">'MAT. COMPLEM. EXPOSITOR ALMONED'!$A$1:$E$27</definedName>
    <definedName name="_xlnm.Print_Area" localSheetId="2">'MAT. COMPLEM. EXPOSITOR FERIART'!$A$1:$E$19</definedName>
    <definedName name="_xlnm.Print_Area" localSheetId="4">PROYECTOS!$A$1:$D$26</definedName>
    <definedName name="_xlnm.Print_Area" localSheetId="5">'TOTAL '!$A$1:$G$122</definedName>
    <definedName name="_xlnm.Print_Area" localSheetId="3">'TOTALES MATERIALES COMPLEMENTAR'!$A$1:$I$109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2" i="2" l="1"/>
  <c r="G102" i="2" s="1"/>
  <c r="F106" i="2"/>
  <c r="G106" i="2" s="1"/>
  <c r="F98" i="2"/>
  <c r="G98" i="2" s="1"/>
  <c r="F94" i="2"/>
  <c r="G94" i="2" s="1"/>
  <c r="F90" i="2"/>
  <c r="G90" i="2" s="1"/>
  <c r="B6" i="2"/>
  <c r="B14" i="2"/>
  <c r="G113" i="2"/>
  <c r="G112" i="2"/>
  <c r="G111" i="2"/>
  <c r="E5" i="8"/>
  <c r="E6" i="8"/>
  <c r="E7" i="8"/>
  <c r="E8" i="8"/>
  <c r="E9" i="8"/>
  <c r="E10" i="8"/>
  <c r="E11" i="8"/>
  <c r="E19" i="8" s="1"/>
  <c r="E21" i="8" s="1"/>
  <c r="E12" i="8"/>
  <c r="E13" i="8"/>
  <c r="E14" i="8"/>
  <c r="E15" i="8"/>
  <c r="E16" i="8"/>
  <c r="E17" i="8"/>
  <c r="E4" i="8"/>
  <c r="B4" i="8"/>
  <c r="E18" i="8"/>
  <c r="E5" i="7"/>
  <c r="E6" i="7"/>
  <c r="E7" i="7"/>
  <c r="E8" i="7"/>
  <c r="E9" i="7"/>
  <c r="E10" i="7"/>
  <c r="E11" i="7"/>
  <c r="E12" i="7"/>
  <c r="E19" i="7" s="1"/>
  <c r="E21" i="7" s="1"/>
  <c r="E13" i="7"/>
  <c r="E14" i="7"/>
  <c r="E15" i="7"/>
  <c r="E16" i="7"/>
  <c r="E17" i="7"/>
  <c r="E4" i="7"/>
  <c r="B4" i="7"/>
  <c r="E18" i="7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B4" i="4"/>
  <c r="E4" i="4" s="1"/>
  <c r="E19" i="4"/>
  <c r="F42" i="1"/>
  <c r="H68" i="1"/>
  <c r="H104" i="1"/>
  <c r="E104" i="1"/>
  <c r="I104" i="1" s="1"/>
  <c r="H103" i="1"/>
  <c r="E103" i="1"/>
  <c r="I103" i="1" s="1"/>
  <c r="H102" i="1"/>
  <c r="E102" i="1"/>
  <c r="I102" i="1" s="1"/>
  <c r="H101" i="1"/>
  <c r="E101" i="1"/>
  <c r="I101" i="1" s="1"/>
  <c r="H100" i="1"/>
  <c r="E100" i="1"/>
  <c r="I100" i="1" s="1"/>
  <c r="H99" i="1"/>
  <c r="E99" i="1"/>
  <c r="I99" i="1" s="1"/>
  <c r="H98" i="1"/>
  <c r="E98" i="1"/>
  <c r="I98" i="1" s="1"/>
  <c r="H97" i="1"/>
  <c r="E97" i="1"/>
  <c r="I97" i="1" s="1"/>
  <c r="H96" i="1"/>
  <c r="E96" i="1"/>
  <c r="I96" i="1" s="1"/>
  <c r="H95" i="1"/>
  <c r="E95" i="1"/>
  <c r="I95" i="1" s="1"/>
  <c r="H94" i="1"/>
  <c r="E94" i="1"/>
  <c r="I94" i="1" s="1"/>
  <c r="H93" i="1"/>
  <c r="E93" i="1"/>
  <c r="I93" i="1" s="1"/>
  <c r="H92" i="1"/>
  <c r="E92" i="1"/>
  <c r="I92" i="1" s="1"/>
  <c r="H91" i="1"/>
  <c r="E91" i="1"/>
  <c r="I91" i="1" s="1"/>
  <c r="H90" i="1"/>
  <c r="E90" i="1"/>
  <c r="I90" i="1" s="1"/>
  <c r="H89" i="1"/>
  <c r="E89" i="1"/>
  <c r="I89" i="1" s="1"/>
  <c r="H88" i="1"/>
  <c r="E88" i="1"/>
  <c r="I88" i="1" s="1"/>
  <c r="H87" i="1"/>
  <c r="E87" i="1"/>
  <c r="I87" i="1" s="1"/>
  <c r="H86" i="1"/>
  <c r="E86" i="1"/>
  <c r="I86" i="1" s="1"/>
  <c r="H85" i="1"/>
  <c r="E85" i="1"/>
  <c r="I85" i="1" s="1"/>
  <c r="H84" i="1"/>
  <c r="E84" i="1"/>
  <c r="I84" i="1" s="1"/>
  <c r="H83" i="1"/>
  <c r="E83" i="1"/>
  <c r="I83" i="1" s="1"/>
  <c r="H82" i="1"/>
  <c r="E82" i="1"/>
  <c r="I82" i="1" s="1"/>
  <c r="H81" i="1"/>
  <c r="E81" i="1"/>
  <c r="I81" i="1" s="1"/>
  <c r="H80" i="1"/>
  <c r="E80" i="1"/>
  <c r="I80" i="1" s="1"/>
  <c r="H79" i="1"/>
  <c r="E79" i="1"/>
  <c r="I79" i="1" s="1"/>
  <c r="H78" i="1"/>
  <c r="E78" i="1"/>
  <c r="I78" i="1" s="1"/>
  <c r="H77" i="1"/>
  <c r="E77" i="1"/>
  <c r="I77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E20" i="4" l="1"/>
  <c r="I105" i="1"/>
  <c r="H105" i="1"/>
  <c r="G114" i="2" s="1"/>
  <c r="G115" i="2" l="1"/>
  <c r="E13" i="3"/>
  <c r="E20" i="3"/>
  <c r="E22" i="3"/>
  <c r="E18" i="3"/>
  <c r="E21" i="3"/>
  <c r="E19" i="3"/>
  <c r="E17" i="3"/>
  <c r="E16" i="3"/>
  <c r="E15" i="3"/>
  <c r="E14" i="3"/>
  <c r="E12" i="3"/>
  <c r="E11" i="3"/>
  <c r="E10" i="3"/>
  <c r="E9" i="3"/>
  <c r="E8" i="3"/>
  <c r="E7" i="3"/>
  <c r="E6" i="3"/>
  <c r="E23" i="3" l="1"/>
  <c r="G110" i="2" l="1"/>
  <c r="E22" i="4"/>
  <c r="F82" i="2"/>
  <c r="G82" i="2" s="1"/>
  <c r="F78" i="2"/>
  <c r="G78" i="2" s="1"/>
  <c r="F74" i="2"/>
  <c r="G74" i="2" s="1"/>
  <c r="F70" i="2"/>
  <c r="G70" i="2" s="1"/>
  <c r="F86" i="2"/>
  <c r="F66" i="2"/>
  <c r="G66" i="2" s="1"/>
  <c r="F62" i="2"/>
  <c r="G62" i="2" s="1"/>
  <c r="F58" i="2"/>
  <c r="G58" i="2" s="1"/>
  <c r="F54" i="2"/>
  <c r="G54" i="2" s="1"/>
  <c r="F50" i="2"/>
  <c r="G50" i="2" s="1"/>
  <c r="F46" i="2"/>
  <c r="G46" i="2" s="1"/>
  <c r="F42" i="2"/>
  <c r="G42" i="2" s="1"/>
  <c r="F38" i="2"/>
  <c r="G38" i="2" s="1"/>
  <c r="G86" i="2" l="1"/>
  <c r="F34" i="2" l="1"/>
  <c r="G34" i="2" s="1"/>
  <c r="F26" i="2" l="1"/>
  <c r="G26" i="2" s="1"/>
  <c r="F22" i="2"/>
  <c r="G22" i="2" s="1"/>
  <c r="F18" i="2"/>
  <c r="G18" i="2" s="1"/>
  <c r="F30" i="2" l="1"/>
  <c r="G30" i="2" s="1"/>
  <c r="F14" i="2" l="1"/>
  <c r="G14" i="2" s="1"/>
  <c r="F10" i="2"/>
  <c r="G10" i="2" s="1"/>
  <c r="F6" i="2" l="1"/>
  <c r="G6" i="2" l="1"/>
  <c r="G116" i="2" l="1"/>
</calcChain>
</file>

<file path=xl/sharedStrings.xml><?xml version="1.0" encoding="utf-8"?>
<sst xmlns="http://schemas.openxmlformats.org/spreadsheetml/2006/main" count="502" uniqueCount="223">
  <si>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</si>
  <si>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</si>
  <si>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</si>
  <si>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</si>
  <si>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</si>
  <si>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</si>
  <si>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</si>
  <si>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</si>
  <si>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</si>
  <si>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</si>
  <si>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</si>
  <si>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</si>
  <si>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</si>
  <si>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</si>
  <si>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</si>
  <si>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</si>
  <si>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</si>
  <si>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</si>
  <si>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</si>
  <si>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</si>
  <si>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</si>
  <si>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</si>
  <si>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</si>
  <si>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</si>
  <si>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</si>
  <si>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</si>
  <si>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</si>
  <si>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</si>
  <si>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</si>
  <si>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</si>
  <si>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</si>
  <si>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</si>
  <si>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</si>
  <si>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</si>
  <si>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</si>
  <si>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</si>
  <si>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</si>
  <si>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</si>
  <si>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</si>
  <si>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</si>
  <si>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</si>
  <si>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</si>
  <si>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</si>
  <si>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</si>
  <si>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</si>
  <si>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</si>
  <si>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</si>
  <si>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</si>
  <si>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</si>
  <si>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</si>
  <si>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</si>
  <si>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</si>
  <si>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</si>
  <si>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</si>
  <si>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</si>
  <si>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</si>
  <si>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</si>
  <si>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</si>
  <si>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</si>
  <si>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</si>
  <si>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</si>
  <si>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</si>
  <si>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</si>
  <si>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</si>
  <si>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</si>
  <si>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</si>
  <si>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</si>
  <si>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</si>
  <si>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</si>
  <si>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</si>
  <si>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</si>
  <si>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</si>
  <si>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PROYECTOS DE DISEÑO FERIAL</t>
  </si>
  <si>
    <t>(cumplimentar las celdas en azul)</t>
  </si>
  <si>
    <t>ARTICULO</t>
  </si>
  <si>
    <t>€/ml.</t>
  </si>
  <si>
    <t>€/m2.</t>
  </si>
  <si>
    <t>Cantidad</t>
  </si>
  <si>
    <t>Precios iva excluido</t>
  </si>
  <si>
    <t>Total</t>
  </si>
  <si>
    <t>€/und.</t>
  </si>
  <si>
    <t>Feriarte</t>
  </si>
  <si>
    <t>Flowers &amp; Garden</t>
  </si>
  <si>
    <t>Galeria Almoneda</t>
  </si>
  <si>
    <t>Media Hub</t>
  </si>
  <si>
    <t>Modelo Equipos</t>
  </si>
  <si>
    <t>Modelo Predecorado</t>
  </si>
  <si>
    <t>Modular B</t>
  </si>
  <si>
    <t>Modular C</t>
  </si>
  <si>
    <t>Modular D</t>
  </si>
  <si>
    <t>Nuts Hub</t>
  </si>
  <si>
    <t>Organic Hub</t>
  </si>
  <si>
    <t>Premium Ind. Auxiliar</t>
  </si>
  <si>
    <t>Smart Agro</t>
  </si>
  <si>
    <t>Star UP Organic Food</t>
  </si>
  <si>
    <t>General Boda con Baldas</t>
  </si>
  <si>
    <t>General Boda con Percheros</t>
  </si>
  <si>
    <t>Hub</t>
  </si>
  <si>
    <t xml:space="preserve">Modular F </t>
  </si>
  <si>
    <t>Momad 4.0</t>
  </si>
  <si>
    <t>Momad Metropolis con Baldas</t>
  </si>
  <si>
    <t>Momad Metropolis con Percheros</t>
  </si>
  <si>
    <t>Momad Metropolis Metro</t>
  </si>
  <si>
    <t>Momad Sostenible</t>
  </si>
  <si>
    <t>Premium Meat Attraction</t>
  </si>
  <si>
    <t>Universidades</t>
  </si>
  <si>
    <t xml:space="preserve">MATERIALES COMPLEMENTARIOS EXPOSITOR +IFEMA          </t>
  </si>
  <si>
    <t>BASE DE ENCHUFE CUÁDRUPLE HASTA 3500 W CABLE HASTA 10 M (CUADRO NO INCLUIDO)</t>
  </si>
  <si>
    <t>BASE DE ENCHUFE DOBLE HASTA 3500 W CABLE HASTA 10 M  (CUADRO NO INCLUIDO)</t>
  </si>
  <si>
    <t>BASE DE ENCHUFE TRIPLE HASTA 3500 W CABLE HASTA 10 M  (CUADRO NO INCLUIDO)</t>
  </si>
  <si>
    <t>BARRA SUPLEMENTARIA ALUMINIO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</si>
  <si>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</si>
  <si>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</si>
  <si>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</si>
  <si>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</si>
  <si>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ENTRAMADO DE TECHO (MADERA)</t>
  </si>
  <si>
    <t>TIRA / TUBO DE LED</t>
  </si>
  <si>
    <t>FOCO LED EN CARRIL</t>
  </si>
  <si>
    <t>FOCO LED CON BRAZO</t>
  </si>
  <si>
    <t xml:space="preserve">PANEL MELAMINADO DE DIFERENTE COLOR </t>
  </si>
  <si>
    <t>PUERTA DOBLE CON LLAVE</t>
  </si>
  <si>
    <t>PUERTA DOBLE CON LLAVE (MADERA)</t>
  </si>
  <si>
    <t>VIGA SUPLEMENTARIA (MADERA)</t>
  </si>
  <si>
    <t>MATERIALES EXPECIFICOS</t>
  </si>
  <si>
    <t>Nº DE EDICIONES ESTIMADAS (A)</t>
  </si>
  <si>
    <t>Precio unitario ofertado montaje IVA EXCLUIDO (B)</t>
  </si>
  <si>
    <t>Subtotal ofertado montaje IVA EXCLUIDO (A) X (B)</t>
  </si>
  <si>
    <t>TRAFFIC</t>
  </si>
  <si>
    <t>ORGANIC FOOD</t>
  </si>
  <si>
    <t>DIGICOM</t>
  </si>
  <si>
    <t>ALMONEDA</t>
  </si>
  <si>
    <t>FERIARTE</t>
  </si>
  <si>
    <t>ALMONEDA NAVIDAD</t>
  </si>
  <si>
    <t>JUVENALIA</t>
  </si>
  <si>
    <t>ESPORT DREAMHACK</t>
  </si>
  <si>
    <t>MOMAD 1ª ED.</t>
  </si>
  <si>
    <t>MEAT ATTRACTION</t>
  </si>
  <si>
    <t>TECNOVA PISCINAS</t>
  </si>
  <si>
    <t>SEMANA DE LA EDUCACIÓN</t>
  </si>
  <si>
    <t>MOBILITY CAR EXPERIENCE</t>
  </si>
  <si>
    <t>MOBILITY PROFESSIONAL EXPERIENCE</t>
  </si>
  <si>
    <t>MOMAD 2ª ED.</t>
  </si>
  <si>
    <t>FIAA</t>
  </si>
  <si>
    <t>1001 MOMENTOS</t>
  </si>
  <si>
    <t>MOSTRADOR PREMUM (FRUIT-MEAT ATTRACTION)</t>
  </si>
  <si>
    <r>
      <t xml:space="preserve">ESTANTERIA PREMIUM 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( INCLUIDOS 2 ESTANTES) (FRUIT-MEAT ATTRACTION)</t>
    </r>
  </si>
  <si>
    <t>MUEBLE EXPOXITOR  ESCALONADO (FRUIT ATTATRACTION)</t>
  </si>
  <si>
    <t>MUEBLE EXPOXITOR  INCLINADO (FRUIT ATTATRACTION)</t>
  </si>
  <si>
    <t>MUEBLE EXPOXITOR  RECTO (FRUIT ATTATRACTION)</t>
  </si>
  <si>
    <t>ALMACEN 100 X 100cm CON PUERTA (MOMAD METRO)</t>
  </si>
  <si>
    <t>ALMACEN 200 X 100cm  CON PUERTA (MOMAD METRO)</t>
  </si>
  <si>
    <t>ALMACEN 300 X 100cm CON PUERTA (MOMAD METRO)</t>
  </si>
  <si>
    <t>ESPEJO EN PARED 100 x 70 (MOMAD METRO)</t>
  </si>
  <si>
    <t>MURO MOMAD MELAMINADO (MOMAD METRO)</t>
  </si>
  <si>
    <t>MURO MODAD ACRISTALADO (MOMAD METRO)</t>
  </si>
  <si>
    <t>PUERTA MOMAD (MOMAD METRO)</t>
  </si>
  <si>
    <t xml:space="preserve">TORRE CON 3 FOCOS LED (MOMAD METRO) </t>
  </si>
  <si>
    <t>ARMARIO BAJO CON LLAVE, MELAMINA 92x50x60 cm  (MOMAD METRO)</t>
  </si>
  <si>
    <t>€/Und.</t>
  </si>
  <si>
    <t>PERCHERO AUTOPORTANTE 2 X 1,80 M (MOMAD METRO)</t>
  </si>
  <si>
    <t>€/Und</t>
  </si>
  <si>
    <t>ALMACEN 100 X 100cm CON PUERTA (MOMAD METROPOLIS)</t>
  </si>
  <si>
    <t>ALMACEN 200 X 100cm  CON PUERTA (MOMAD METROPOLIS)</t>
  </si>
  <si>
    <t>ALMACEN 300 X 100cm CON PUERTA (MOMAD METROPOLIS)</t>
  </si>
  <si>
    <t>ARMARIO BAJO CON LLAVE, MELAMINA 92x50x60 cm  (MOMAD METROPOLIS)</t>
  </si>
  <si>
    <t>BALDA DE 150X35X60 CM, (patas para el suelo) (MOMAD METROPOLIS)</t>
  </si>
  <si>
    <t>BALDA DE LUZ CON PLACA DE LED DE 150X35 CM, (MOMAD METROPOLIS)</t>
  </si>
  <si>
    <t>BARRA PARA PERCHERO 1 ML (MOMAD METROPOLIS)</t>
  </si>
  <si>
    <t>BARRA PARA PERCHERO 2 ML (MOMAD METROPOLIS)</t>
  </si>
  <si>
    <t>GANCHOS  DE 25 CM PARA COLGAR COMPLEMENTOS (MOMAD METROPOLIS)</t>
  </si>
  <si>
    <t>MESA MOMAD (MOMAD METROPOLIS)</t>
  </si>
  <si>
    <t>MOSTRADOR MOMAD (MOMAD METROPOLIS)</t>
  </si>
  <si>
    <t>MOSTRADOR VITRINA MOMAD (MOMAD METROPOLIS)</t>
  </si>
  <si>
    <t>MURO MOMAD CON CRISTAL CON GUIAS, ML (MOMAD METROPOLIS)</t>
  </si>
  <si>
    <t>MURO MOMAD MELAMINADO, ML (MOMAD METROPOLIS)</t>
  </si>
  <si>
    <t>PERCHERO PARED CON BARRA 1 ML, (MOMAD METROPOLIS)</t>
  </si>
  <si>
    <t>PERCHERO PARED CON BARRA 2 ML (MOMAD METROPOLIS)</t>
  </si>
  <si>
    <t>PERCHERO AUTOPORTANTE DE 2 X180 M, UD (MOMAD METROPOLIS)</t>
  </si>
  <si>
    <t>PUERTA MOMAD 2X1 M CON CERRADURA (MOMA METROPOLIS)</t>
  </si>
  <si>
    <t>SILLA MOMAD (MOMAD METROPOLIS)</t>
  </si>
  <si>
    <t>TORRE CON 3 FOCOS LED  (MOMAD METROPOLIS)</t>
  </si>
  <si>
    <t>ANEXO IX -B- LOTE 3</t>
  </si>
  <si>
    <t>MATERIALES COMPLEMENTARIOS PARA EXPOSITOR A MEDIDA Y BAJO PRESUPUESTO (NO LICITABLES)</t>
  </si>
  <si>
    <t>ANEXO IX B MATERIALES COMPLEMENTARIOS EXPOSITOR</t>
  </si>
  <si>
    <t>ESTIMACION FERIARTE (No licitables)</t>
  </si>
  <si>
    <t>TABIQUE AGLOMERADO DE 100 mm DE GROSOR</t>
  </si>
  <si>
    <t xml:space="preserve">PANEL AGLOMERADO DE 19mm DE GROSOR </t>
  </si>
  <si>
    <t xml:space="preserve">VIGA SUPLEMENTARIA </t>
  </si>
  <si>
    <t xml:space="preserve">PUERTA DE MADERA DE UNA HOJA </t>
  </si>
  <si>
    <t>€/ud.</t>
  </si>
  <si>
    <t xml:space="preserve">PODIUM DE MADERA ENMOQUETADO 0.50x0.5x1.00 m </t>
  </si>
  <si>
    <t xml:space="preserve">PODIUM PINTADO 0.50x0.50x1.00 m </t>
  </si>
  <si>
    <t xml:space="preserve">ENTRAMADO DE TECHO </t>
  </si>
  <si>
    <t xml:space="preserve">ROTULOS ESTANDAR HASTA 20 LETRAS </t>
  </si>
  <si>
    <t xml:space="preserve">ENCHUFE MONOFASICO DE 500 watt. (CUADRO NO INCLUIDO)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</si>
  <si>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</si>
  <si>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</si>
  <si>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</si>
  <si>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>MATERIALES COMPLEMENTARIOS PARA EXPOSITOR A MEDIDA Y BAJO PRESUPUESTO</t>
  </si>
  <si>
    <t>ESTIMACIÓN MATERIALES COMPLEMENTARIOS POR EDICIÓN IVA EXCLUIDO (NO ES OBJETO DE LICITACIÓN)</t>
  </si>
  <si>
    <t>Nº EDICIONES ESTIMADAS DEL CERTAMEN</t>
  </si>
  <si>
    <t>TOTAL ESTIMACIÓN MATERIALES COMPLEMENTARIOS IVA EXCLUIDO (NO ES OBJETO DE LICITACIÓN) (2)</t>
  </si>
  <si>
    <t>..........................., ........ de .............................. de 2021</t>
  </si>
  <si>
    <t>Fdo.: ..........................................................</t>
  </si>
  <si>
    <t>ESTIMACION ALMONEDA (No licitables)</t>
  </si>
  <si>
    <t>ESTIMACION ALMONEDA NAVIDAD (No licitables)</t>
  </si>
  <si>
    <t>TOTAL ESTIMACIÓN MATERIALES COMPLEMENTARIOS IVA EXCLUIDO (NO ES OBJETO DE LICITACIÓN) (1)</t>
  </si>
  <si>
    <t>TOTAL ESTIMACIÓN MATERIALES COMPLEMENTARIOS IVA EXCLUIDO (NO ES OBJETO DE LICITACIÓN) (3)</t>
  </si>
  <si>
    <t>(4)</t>
  </si>
  <si>
    <t>(5)</t>
  </si>
  <si>
    <t>TOTAL PROYECTOS DISEÑO FERIAL IVA EXCLUIDO (6)</t>
  </si>
  <si>
    <t>MATERIALES COMPLEMENTARIOS PARA EXPOSITORES ALMONEDA NAVIDAD (indicar total -1- de la hoja materiales complementarios) NO LICITABLES</t>
  </si>
  <si>
    <t>(la estimación de unidades y precio de venta que figura en la hoja "materiales complementarios EXPOSITORES ALMONEDA NAVIDAD" NO LICITABLES)</t>
  </si>
  <si>
    <t>MATERIALES COMPLEMENTARIOS PARA EXPOSITORES ALMONEDA (indicar total -2- de la hoja materiales complementarios) NO LICITABLES</t>
  </si>
  <si>
    <t>(la estimación de unidades y precio de venta que figura en la hoja "materiales complementarios EXPOSITORES ALMONEDA " NO LICITABLES)</t>
  </si>
  <si>
    <t>MATERIALES COMPLEMENTARIOS PARA EXPOSITORES FERIARTE (indicar total -3- de la hoja materiales complementarios) NO LICITABLES</t>
  </si>
  <si>
    <t>(la estimación de unidades y precio de venta que figura en la hoja "materiales complementarios EXPOSITORES FERIARTE " NO LICITABLES)</t>
  </si>
  <si>
    <t>PROYECTOS DISEÑO FERIAL (6)</t>
  </si>
  <si>
    <t>MATERIALES COMPLEMENTARIOS PARA EXPOSITORES (indicar total -4- de la hoja materiales complementarios)</t>
  </si>
  <si>
    <t>MATERIALES COMPLEMENTARIOS PARA NECESIDADES PROPIAS DE IFEMA (indicar total -5- de la hoja materiales complementarios)</t>
  </si>
  <si>
    <t>Almonedista</t>
  </si>
  <si>
    <t>TOTAL OFERTADO (indicar esta cantidad en el Anexo IX A para este lote)</t>
  </si>
  <si>
    <t>ANEXO IX B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</si>
</sst>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.00\ &quot;€&quot;"/>
    <numFmt numFmtId="166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2"/>
      <color theme="1"/>
      <name val="Arial"/>
      <family val="2"/>
    </font>
    <font>
      <sz val="10"/>
      <name val="Calibri"/>
      <family val="2"/>
      <scheme val="minor"/>
    </font>
    <font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CCD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6" fontId="16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/>
    </xf>
    <xf numFmtId="4" fontId="8" fillId="0" borderId="26" xfId="0" applyNumberFormat="1" applyFont="1" applyBorder="1" applyAlignment="1">
      <alignment horizontal="center"/>
    </xf>
    <xf numFmtId="4" fontId="8" fillId="0" borderId="18" xfId="0" applyNumberFormat="1" applyFont="1" applyBorder="1" applyAlignment="1">
      <alignment horizontal="center"/>
    </xf>
    <xf numFmtId="4" fontId="8" fillId="0" borderId="27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7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15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left" vertical="center" indent="1"/>
    </xf>
    <xf numFmtId="4" fontId="8" fillId="0" borderId="17" xfId="0" applyNumberFormat="1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vertical="center"/>
    </xf>
    <xf numFmtId="4" fontId="8" fillId="8" borderId="2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6" xfId="1" applyNumberFormat="1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/>
    </xf>
    <xf numFmtId="0" fontId="12" fillId="0" borderId="27" xfId="1" applyFont="1" applyBorder="1" applyAlignment="1">
      <alignment horizontal="left" vertical="center" indent="1"/>
    </xf>
    <xf numFmtId="4" fontId="8" fillId="0" borderId="18" xfId="0" applyNumberFormat="1" applyFont="1" applyBorder="1" applyAlignment="1">
      <alignment horizontal="center" vertical="center" wrapText="1"/>
    </xf>
    <xf numFmtId="3" fontId="3" fillId="0" borderId="20" xfId="1" applyNumberFormat="1" applyBorder="1" applyAlignment="1">
      <alignment horizontal="left" vertical="center"/>
    </xf>
    <xf numFmtId="4" fontId="8" fillId="8" borderId="27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7" xfId="1" applyNumberFormat="1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/>
    </xf>
    <xf numFmtId="0" fontId="3" fillId="0" borderId="20" xfId="0" applyFont="1" applyBorder="1" applyAlignment="1">
      <alignment horizontal="left" vertical="center"/>
    </xf>
    <xf numFmtId="0" fontId="12" fillId="0" borderId="27" xfId="1" applyFont="1" applyBorder="1" applyAlignment="1">
      <alignment horizontal="left" vertical="center" wrapText="1" indent="1"/>
    </xf>
    <xf numFmtId="4" fontId="8" fillId="0" borderId="27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49" fontId="12" fillId="0" borderId="27" xfId="2" applyNumberFormat="1" applyFont="1" applyBorder="1" applyAlignment="1">
      <alignment horizontal="left" vertical="center" indent="1"/>
    </xf>
    <xf numFmtId="0" fontId="12" fillId="0" borderId="32" xfId="1" applyFont="1" applyBorder="1" applyAlignment="1">
      <alignment horizontal="left" vertical="center" indent="1"/>
    </xf>
    <xf numFmtId="4" fontId="8" fillId="0" borderId="33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/>
    </xf>
    <xf numFmtId="4" fontId="8" fillId="8" borderId="32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32" xfId="1" applyNumberFormat="1" applyFont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center"/>
    </xf>
    <xf numFmtId="2" fontId="8" fillId="0" borderId="33" xfId="0" applyNumberFormat="1" applyFont="1" applyBorder="1" applyAlignment="1">
      <alignment horizontal="center"/>
    </xf>
    <xf numFmtId="4" fontId="8" fillId="0" borderId="33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4" fontId="8" fillId="0" borderId="0" xfId="0" applyNumberFormat="1" applyFont="1" applyAlignment="1" applyProtection="1">
      <alignment horizontal="centerContinuous" vertical="center" wrapText="1"/>
      <protection locked="0"/>
    </xf>
    <xf numFmtId="4" fontId="8" fillId="0" borderId="0" xfId="1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/>
    </xf>
    <xf numFmtId="2" fontId="8" fillId="0" borderId="0" xfId="0" applyNumberFormat="1" applyFont="1" applyAlignment="1">
      <alignment horizontal="centerContinuous"/>
    </xf>
    <xf numFmtId="4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8" xfId="1" applyNumberFormat="1" applyFont="1" applyBorder="1" applyAlignment="1">
      <alignment horizontal="center" vertical="center" wrapText="1"/>
    </xf>
    <xf numFmtId="4" fontId="9" fillId="0" borderId="38" xfId="0" applyNumberFormat="1" applyFont="1" applyBorder="1" applyAlignment="1">
      <alignment horizontal="center" vertical="center" wrapText="1"/>
    </xf>
    <xf numFmtId="0" fontId="10" fillId="0" borderId="0" xfId="0" applyFont="1"/>
    <xf numFmtId="4" fontId="7" fillId="0" borderId="9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0" fillId="3" borderId="25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 wrapText="1"/>
    </xf>
    <xf numFmtId="0" fontId="17" fillId="0" borderId="37" xfId="1" applyFont="1" applyBorder="1" applyAlignment="1">
      <alignment horizontal="centerContinuous" vertical="center"/>
    </xf>
    <xf numFmtId="4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/>
    <xf numFmtId="0" fontId="0" fillId="0" borderId="6" xfId="0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/>
    </xf>
    <xf numFmtId="4" fontId="8" fillId="8" borderId="17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1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/>
    </xf>
    <xf numFmtId="3" fontId="3" fillId="0" borderId="19" xfId="1" applyNumberFormat="1" applyBorder="1" applyAlignment="1">
      <alignment horizontal="left" vertical="center"/>
    </xf>
    <xf numFmtId="0" fontId="12" fillId="3" borderId="27" xfId="1" applyFont="1" applyFill="1" applyBorder="1" applyAlignment="1">
      <alignment horizontal="left" vertical="center" indent="1"/>
    </xf>
    <xf numFmtId="0" fontId="3" fillId="0" borderId="40" xfId="0" applyFont="1" applyBorder="1" applyAlignment="1">
      <alignment horizontal="left" vertical="center"/>
    </xf>
    <xf numFmtId="4" fontId="8" fillId="8" borderId="33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33" xfId="1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/>
    </xf>
    <xf numFmtId="4" fontId="8" fillId="6" borderId="0" xfId="0" applyNumberFormat="1" applyFont="1" applyFill="1" applyAlignment="1">
      <alignment horizontal="center"/>
    </xf>
    <xf numFmtId="165" fontId="0" fillId="0" borderId="6" xfId="0" applyNumberFormat="1" applyBorder="1"/>
    <xf numFmtId="0" fontId="0" fillId="0" borderId="0" xfId="0"/>
    <xf numFmtId="0" fontId="0" fillId="0" borderId="26" xfId="0" applyFill="1" applyBorder="1" applyAlignment="1">
      <alignment horizontal="left" vertical="center" indent="1"/>
    </xf>
    <xf numFmtId="2" fontId="0" fillId="0" borderId="17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7" xfId="0" applyFill="1" applyBorder="1" applyAlignment="1">
      <alignment horizontal="left" vertical="center" indent="1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2" fontId="0" fillId="0" borderId="18" xfId="0" applyNumberFormat="1" applyFill="1" applyBorder="1" applyAlignment="1">
      <alignment horizontal="right" vertical="center"/>
    </xf>
    <xf numFmtId="0" fontId="0" fillId="0" borderId="19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 indent="1"/>
    </xf>
    <xf numFmtId="2" fontId="0" fillId="0" borderId="33" xfId="0" applyNumberForma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4" fontId="10" fillId="0" borderId="17" xfId="0" applyNumberFormat="1" applyFont="1" applyFill="1" applyBorder="1" applyAlignment="1">
      <alignment vertical="center"/>
    </xf>
    <xf numFmtId="4" fontId="10" fillId="0" borderId="18" xfId="0" applyNumberFormat="1" applyFont="1" applyFill="1" applyBorder="1" applyAlignment="1">
      <alignment vertical="center"/>
    </xf>
    <xf numFmtId="4" fontId="10" fillId="0" borderId="33" xfId="0" applyNumberFormat="1" applyFont="1" applyFill="1" applyBorder="1" applyAlignment="1">
      <alignment vertical="center"/>
    </xf>
    <xf numFmtId="0" fontId="3" fillId="0" borderId="13" xfId="1" applyBorder="1" applyAlignment="1">
      <alignment horizontal="center" vertical="center" wrapText="1"/>
    </xf>
    <xf numFmtId="0" fontId="3" fillId="0" borderId="35" xfId="1" applyBorder="1" applyAlignment="1">
      <alignment horizontal="center" vertical="center" wrapText="1"/>
    </xf>
    <xf numFmtId="165" fontId="0" fillId="0" borderId="6" xfId="0" applyNumberFormat="1" applyBorder="1" applyAlignment="1">
      <alignment vertical="center"/>
    </xf>
    <xf numFmtId="1" fontId="0" fillId="0" borderId="6" xfId="0" applyNumberFormat="1" applyBorder="1" applyAlignment="1">
      <alignment horizontal="center" vertical="center" wrapText="1"/>
    </xf>
    <xf numFmtId="0" fontId="0" fillId="0" borderId="0" xfId="0"/>
    <xf numFmtId="0" fontId="0" fillId="0" borderId="26" xfId="0" applyFill="1" applyBorder="1" applyAlignment="1">
      <alignment horizontal="left" vertical="center" indent="1"/>
    </xf>
    <xf numFmtId="2" fontId="0" fillId="0" borderId="17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7" xfId="0" applyFill="1" applyBorder="1" applyAlignment="1">
      <alignment horizontal="left" vertical="center" indent="1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32" xfId="0" applyFill="1" applyBorder="1" applyAlignment="1">
      <alignment horizontal="left" vertical="center" indent="1"/>
    </xf>
    <xf numFmtId="2" fontId="0" fillId="0" borderId="33" xfId="0" applyNumberForma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4" fontId="10" fillId="0" borderId="17" xfId="0" applyNumberFormat="1" applyFont="1" applyFill="1" applyBorder="1" applyAlignment="1">
      <alignment vertical="center"/>
    </xf>
    <xf numFmtId="4" fontId="10" fillId="0" borderId="18" xfId="0" applyNumberFormat="1" applyFont="1" applyFill="1" applyBorder="1" applyAlignment="1">
      <alignment vertical="center"/>
    </xf>
    <xf numFmtId="4" fontId="10" fillId="0" borderId="33" xfId="0" applyNumberFormat="1" applyFont="1" applyFill="1" applyBorder="1" applyAlignment="1">
      <alignment vertical="center"/>
    </xf>
    <xf numFmtId="0" fontId="10" fillId="0" borderId="27" xfId="1" applyFont="1" applyFill="1" applyBorder="1" applyAlignment="1">
      <alignment horizontal="left" vertical="center" indent="1"/>
    </xf>
    <xf numFmtId="0" fontId="0" fillId="0" borderId="0" xfId="0"/>
    <xf numFmtId="0" fontId="0" fillId="0" borderId="26" xfId="0" applyFill="1" applyBorder="1" applyAlignment="1">
      <alignment horizontal="left" vertical="center" indent="1"/>
    </xf>
    <xf numFmtId="2" fontId="0" fillId="0" borderId="17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7" xfId="0" applyFill="1" applyBorder="1" applyAlignment="1">
      <alignment horizontal="left" vertical="center" indent="1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32" xfId="0" applyFill="1" applyBorder="1" applyAlignment="1">
      <alignment horizontal="left" vertical="center" indent="1"/>
    </xf>
    <xf numFmtId="2" fontId="0" fillId="0" borderId="33" xfId="0" applyNumberForma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4" fontId="10" fillId="0" borderId="17" xfId="0" applyNumberFormat="1" applyFont="1" applyFill="1" applyBorder="1" applyAlignment="1">
      <alignment vertical="center"/>
    </xf>
    <xf numFmtId="4" fontId="10" fillId="0" borderId="18" xfId="0" applyNumberFormat="1" applyFont="1" applyFill="1" applyBorder="1" applyAlignment="1">
      <alignment vertical="center"/>
    </xf>
    <xf numFmtId="4" fontId="10" fillId="0" borderId="33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" fontId="15" fillId="0" borderId="13" xfId="0" applyNumberFormat="1" applyFont="1" applyFill="1" applyBorder="1" applyAlignment="1">
      <alignment horizontal="center" vertical="center"/>
    </xf>
    <xf numFmtId="4" fontId="15" fillId="0" borderId="31" xfId="0" applyNumberFormat="1" applyFont="1" applyFill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3" fillId="0" borderId="42" xfId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0" fillId="0" borderId="0" xfId="0" applyProtection="1">
      <protection locked="0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33C9E-9B50-49E9-828D-3D7A4CBC3117}">
  <sheetPr>
    <pageSetUpPr fitToPage="1"/>
  </sheetPr>
  <dimension ref="A1:E21"/>
  <sheetViews>
    <sheetView workbookViewId="0">
      <selection activeCell="F121" sqref="F121"/>
    </sheetView>
  </sheetViews>
  <sheetFormatPr baseColWidth="10" defaultColWidth="10.85546875" defaultRowHeight="15" x14ac:dyDescent="0.25"/>
  <cols>
    <col min="1" max="1" width="67.140625" style="135" bestFit="1" customWidth="1"/>
    <col min="2" max="3" width="10.85546875" style="135"/>
    <col min="4" max="4" width="14.5703125" style="135" customWidth="1"/>
    <col min="5" max="5" width="13.85546875" style="135" customWidth="1"/>
    <col min="6" max="16384" width="10.85546875" style="135"/>
  </cols>
  <sheetData>
    <row r="1" spans="1:5" ht="18" customHeight="1" x14ac:dyDescent="0.25">
      <c r="A1" s="164" t="s">
        <v>183</v>
      </c>
      <c r="B1" s="165"/>
      <c r="C1" s="165"/>
      <c r="D1" s="165"/>
      <c r="E1" s="165"/>
    </row>
    <row r="2" spans="1:5" ht="18.75" thickBot="1" x14ac:dyDescent="0.3">
      <c r="A2" s="166" t="s">
        <v>205</v>
      </c>
      <c r="B2" s="167"/>
      <c r="C2" s="167"/>
      <c r="D2" s="167"/>
      <c r="E2" s="167"/>
    </row>
    <row r="3" spans="1:5" ht="33.75" customHeight="1" thickBot="1" x14ac:dyDescent="0.3">
      <c r="A3" s="43" t="s">
        <v>74</v>
      </c>
      <c r="B3" s="44" t="s">
        <v>77</v>
      </c>
      <c r="C3" s="168" t="s">
        <v>78</v>
      </c>
      <c r="D3" s="169"/>
      <c r="E3" s="45" t="s">
        <v>79</v>
      </c>
    </row>
    <row r="4" spans="1:5" ht="15.75" thickBot="1" x14ac:dyDescent="0.3">
      <c r="A4" s="151" t="s">
        <v>185</v>
      </c>
      <c r="B4" s="161">
        <f>54-15</f>
        <v>39</v>
      </c>
      <c r="C4" s="152">
        <v>51.14</v>
      </c>
      <c r="D4" s="153" t="s">
        <v>75</v>
      </c>
      <c r="E4" s="154">
        <f>B4*C4</f>
        <v>1994.46</v>
      </c>
    </row>
    <row r="5" spans="1:5" ht="15.75" thickBot="1" x14ac:dyDescent="0.3">
      <c r="A5" s="155" t="s">
        <v>186</v>
      </c>
      <c r="B5" s="162">
        <v>21</v>
      </c>
      <c r="C5" s="156">
        <v>41.19</v>
      </c>
      <c r="D5" s="157" t="s">
        <v>75</v>
      </c>
      <c r="E5" s="154">
        <f t="shared" ref="E5:E17" si="0">B5*C5</f>
        <v>864.99</v>
      </c>
    </row>
    <row r="6" spans="1:5" ht="15.75" thickBot="1" x14ac:dyDescent="0.3">
      <c r="A6" s="155" t="s">
        <v>187</v>
      </c>
      <c r="B6" s="162">
        <v>70</v>
      </c>
      <c r="C6" s="156">
        <v>6.57</v>
      </c>
      <c r="D6" s="157" t="s">
        <v>75</v>
      </c>
      <c r="E6" s="154">
        <f t="shared" si="0"/>
        <v>459.90000000000003</v>
      </c>
    </row>
    <row r="7" spans="1:5" ht="15.75" thickBot="1" x14ac:dyDescent="0.3">
      <c r="A7" s="155" t="s">
        <v>188</v>
      </c>
      <c r="B7" s="162">
        <v>10</v>
      </c>
      <c r="C7" s="156">
        <v>82.43</v>
      </c>
      <c r="D7" s="157" t="s">
        <v>189</v>
      </c>
      <c r="E7" s="154">
        <f t="shared" si="0"/>
        <v>824.30000000000007</v>
      </c>
    </row>
    <row r="8" spans="1:5" ht="15.75" thickBot="1" x14ac:dyDescent="0.3">
      <c r="A8" s="155" t="s">
        <v>190</v>
      </c>
      <c r="B8" s="162">
        <v>18</v>
      </c>
      <c r="C8" s="156">
        <v>53.59</v>
      </c>
      <c r="D8" s="157" t="s">
        <v>189</v>
      </c>
      <c r="E8" s="154">
        <f t="shared" si="0"/>
        <v>964.62000000000012</v>
      </c>
    </row>
    <row r="9" spans="1:5" ht="15.75" thickBot="1" x14ac:dyDescent="0.3">
      <c r="A9" s="155" t="s">
        <v>191</v>
      </c>
      <c r="B9" s="162">
        <v>6</v>
      </c>
      <c r="C9" s="156">
        <v>46.18</v>
      </c>
      <c r="D9" s="157" t="s">
        <v>189</v>
      </c>
      <c r="E9" s="154">
        <f t="shared" si="0"/>
        <v>277.08</v>
      </c>
    </row>
    <row r="10" spans="1:5" ht="15.75" thickBot="1" x14ac:dyDescent="0.3">
      <c r="A10" s="155" t="s">
        <v>63</v>
      </c>
      <c r="B10" s="162">
        <v>25</v>
      </c>
      <c r="C10" s="156">
        <v>9.2799999999999994</v>
      </c>
      <c r="D10" s="157" t="s">
        <v>76</v>
      </c>
      <c r="E10" s="154">
        <f t="shared" si="0"/>
        <v>231.99999999999997</v>
      </c>
    </row>
    <row r="11" spans="1:5" ht="15.75" thickBot="1" x14ac:dyDescent="0.3">
      <c r="A11" s="155" t="s">
        <v>192</v>
      </c>
      <c r="B11" s="162">
        <v>57</v>
      </c>
      <c r="C11" s="156">
        <v>12.35</v>
      </c>
      <c r="D11" s="157" t="s">
        <v>76</v>
      </c>
      <c r="E11" s="154">
        <f t="shared" si="0"/>
        <v>703.94999999999993</v>
      </c>
    </row>
    <row r="12" spans="1:5" ht="15.75" thickBot="1" x14ac:dyDescent="0.3">
      <c r="A12" s="155" t="s">
        <v>193</v>
      </c>
      <c r="B12" s="162">
        <v>12</v>
      </c>
      <c r="C12" s="156">
        <v>20.21</v>
      </c>
      <c r="D12" s="157" t="s">
        <v>189</v>
      </c>
      <c r="E12" s="154">
        <f t="shared" si="0"/>
        <v>242.52</v>
      </c>
    </row>
    <row r="13" spans="1:5" ht="15.75" thickBot="1" x14ac:dyDescent="0.3">
      <c r="A13" s="155" t="s">
        <v>117</v>
      </c>
      <c r="B13" s="162">
        <v>17</v>
      </c>
      <c r="C13" s="156">
        <v>39.53</v>
      </c>
      <c r="D13" s="157" t="s">
        <v>189</v>
      </c>
      <c r="E13" s="154">
        <f t="shared" si="0"/>
        <v>672.01</v>
      </c>
    </row>
    <row r="14" spans="1:5" ht="15.75" thickBot="1" x14ac:dyDescent="0.3">
      <c r="A14" s="155" t="s">
        <v>118</v>
      </c>
      <c r="B14" s="162">
        <v>85</v>
      </c>
      <c r="C14" s="156">
        <v>45.46</v>
      </c>
      <c r="D14" s="157" t="s">
        <v>189</v>
      </c>
      <c r="E14" s="154">
        <f t="shared" si="0"/>
        <v>3864.1</v>
      </c>
    </row>
    <row r="15" spans="1:5" ht="15.75" thickBot="1" x14ac:dyDescent="0.3">
      <c r="A15" s="155" t="s">
        <v>195</v>
      </c>
      <c r="B15" s="162">
        <v>26</v>
      </c>
      <c r="C15" s="156">
        <v>48.51</v>
      </c>
      <c r="D15" s="157" t="s">
        <v>189</v>
      </c>
      <c r="E15" s="154">
        <f t="shared" si="0"/>
        <v>1261.26</v>
      </c>
    </row>
    <row r="16" spans="1:5" ht="15.75" thickBot="1" x14ac:dyDescent="0.3">
      <c r="A16" s="155" t="s">
        <v>196</v>
      </c>
      <c r="B16" s="162">
        <v>215</v>
      </c>
      <c r="C16" s="156">
        <v>2.4</v>
      </c>
      <c r="D16" s="157" t="s">
        <v>189</v>
      </c>
      <c r="E16" s="154">
        <f t="shared" si="0"/>
        <v>516</v>
      </c>
    </row>
    <row r="17" spans="1:5" ht="15.75" thickBot="1" x14ac:dyDescent="0.3">
      <c r="A17" s="158" t="s">
        <v>197</v>
      </c>
      <c r="B17" s="163">
        <v>390</v>
      </c>
      <c r="C17" s="159">
        <v>2.87</v>
      </c>
      <c r="D17" s="160" t="s">
        <v>189</v>
      </c>
      <c r="E17" s="154">
        <f t="shared" si="0"/>
        <v>1119.3</v>
      </c>
    </row>
    <row r="18" spans="1:5" ht="15.75" thickBot="1" x14ac:dyDescent="0.3">
      <c r="A18" s="170" t="s">
        <v>198</v>
      </c>
      <c r="B18" s="171"/>
      <c r="C18" s="171"/>
      <c r="D18" s="172"/>
      <c r="E18" s="114">
        <f>15*C4</f>
        <v>767.1</v>
      </c>
    </row>
    <row r="19" spans="1:5" ht="26.25" thickBot="1" x14ac:dyDescent="0.3">
      <c r="A19" s="131" t="s">
        <v>199</v>
      </c>
      <c r="B19" s="132"/>
      <c r="C19" s="132"/>
      <c r="D19" s="132"/>
      <c r="E19" s="133">
        <f>SUM(E4:E18)</f>
        <v>14763.59</v>
      </c>
    </row>
    <row r="20" spans="1:5" ht="15.75" thickBot="1" x14ac:dyDescent="0.3">
      <c r="A20" s="131" t="s">
        <v>200</v>
      </c>
      <c r="B20" s="132"/>
      <c r="C20" s="132"/>
      <c r="D20" s="132"/>
      <c r="E20" s="134">
        <v>2</v>
      </c>
    </row>
    <row r="21" spans="1:5" ht="26.25" thickBot="1" x14ac:dyDescent="0.3">
      <c r="A21" s="131" t="s">
        <v>206</v>
      </c>
      <c r="B21" s="132"/>
      <c r="C21" s="132"/>
      <c r="D21" s="132"/>
      <c r="E21" s="133">
        <f>E19*E20</f>
        <v>29527.18</v>
      </c>
    </row>
  </sheetData>
  <sheetProtection algorithmName="SHA-512" hashValue="AkHomOO1N2aPn/dLl8JCFZDuTFOCfgJLbfYFSd/BpQu13ZKnJFykg+Ay0inuPrAHO3DIpUTNf1EQs76uZ0Gnmw==" saltValue="ng3Ouo+PrmX6JmiFZefS1A==" spinCount="100000" sheet="1" objects="1" scenarios="1"/>
  <mergeCells count="4">
    <mergeCell ref="A1:E1"/>
    <mergeCell ref="A2:E2"/>
    <mergeCell ref="C3:D3"/>
    <mergeCell ref="A18:D18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3A2FC-5CD7-4852-A721-741C329CA45E}">
  <sheetPr>
    <pageSetUpPr fitToPage="1"/>
  </sheetPr>
  <dimension ref="A1:E21"/>
  <sheetViews>
    <sheetView workbookViewId="0">
      <selection activeCell="F121" sqref="F121"/>
    </sheetView>
  </sheetViews>
  <sheetFormatPr baseColWidth="10" defaultColWidth="10.85546875" defaultRowHeight="15" x14ac:dyDescent="0.25"/>
  <cols>
    <col min="1" max="1" width="67.140625" style="115" bestFit="1" customWidth="1"/>
    <col min="2" max="3" width="10.85546875" style="115"/>
    <col min="4" max="4" width="14.5703125" style="115" customWidth="1"/>
    <col min="5" max="5" width="13.85546875" style="115" customWidth="1"/>
    <col min="6" max="16384" width="10.85546875" style="115"/>
  </cols>
  <sheetData>
    <row r="1" spans="1:5" ht="18" customHeight="1" x14ac:dyDescent="0.25">
      <c r="A1" s="164" t="s">
        <v>183</v>
      </c>
      <c r="B1" s="165"/>
      <c r="C1" s="165"/>
      <c r="D1" s="165"/>
      <c r="E1" s="165"/>
    </row>
    <row r="2" spans="1:5" ht="18.75" thickBot="1" x14ac:dyDescent="0.3">
      <c r="A2" s="166" t="s">
        <v>204</v>
      </c>
      <c r="B2" s="167"/>
      <c r="C2" s="167"/>
      <c r="D2" s="167"/>
      <c r="E2" s="167"/>
    </row>
    <row r="3" spans="1:5" ht="33.75" customHeight="1" thickBot="1" x14ac:dyDescent="0.3">
      <c r="A3" s="43" t="s">
        <v>74</v>
      </c>
      <c r="B3" s="44" t="s">
        <v>77</v>
      </c>
      <c r="C3" s="168" t="s">
        <v>78</v>
      </c>
      <c r="D3" s="169"/>
      <c r="E3" s="45" t="s">
        <v>79</v>
      </c>
    </row>
    <row r="4" spans="1:5" ht="15.75" thickBot="1" x14ac:dyDescent="0.3">
      <c r="A4" s="136" t="s">
        <v>185</v>
      </c>
      <c r="B4" s="146">
        <f>186-15</f>
        <v>171</v>
      </c>
      <c r="C4" s="137">
        <v>51.14</v>
      </c>
      <c r="D4" s="138" t="s">
        <v>75</v>
      </c>
      <c r="E4" s="139">
        <f>C4*B4</f>
        <v>8744.94</v>
      </c>
    </row>
    <row r="5" spans="1:5" ht="15.75" thickBot="1" x14ac:dyDescent="0.3">
      <c r="A5" s="140" t="s">
        <v>186</v>
      </c>
      <c r="B5" s="147">
        <v>134</v>
      </c>
      <c r="C5" s="141">
        <v>41.19</v>
      </c>
      <c r="D5" s="142" t="s">
        <v>75</v>
      </c>
      <c r="E5" s="139">
        <f t="shared" ref="E5:E17" si="0">C5*B5</f>
        <v>5519.46</v>
      </c>
    </row>
    <row r="6" spans="1:5" ht="15.75" thickBot="1" x14ac:dyDescent="0.3">
      <c r="A6" s="140" t="s">
        <v>187</v>
      </c>
      <c r="B6" s="147">
        <v>80</v>
      </c>
      <c r="C6" s="141">
        <v>6.57</v>
      </c>
      <c r="D6" s="142" t="s">
        <v>75</v>
      </c>
      <c r="E6" s="139">
        <f t="shared" si="0"/>
        <v>525.6</v>
      </c>
    </row>
    <row r="7" spans="1:5" ht="15.75" thickBot="1" x14ac:dyDescent="0.3">
      <c r="A7" s="140" t="s">
        <v>188</v>
      </c>
      <c r="B7" s="147">
        <v>40</v>
      </c>
      <c r="C7" s="141">
        <v>82.43</v>
      </c>
      <c r="D7" s="142" t="s">
        <v>189</v>
      </c>
      <c r="E7" s="139">
        <f t="shared" si="0"/>
        <v>3297.2000000000003</v>
      </c>
    </row>
    <row r="8" spans="1:5" ht="15.75" thickBot="1" x14ac:dyDescent="0.3">
      <c r="A8" s="140" t="s">
        <v>190</v>
      </c>
      <c r="B8" s="147">
        <v>16</v>
      </c>
      <c r="C8" s="141">
        <v>53.59</v>
      </c>
      <c r="D8" s="142" t="s">
        <v>189</v>
      </c>
      <c r="E8" s="139">
        <f t="shared" si="0"/>
        <v>857.44</v>
      </c>
    </row>
    <row r="9" spans="1:5" ht="15.75" thickBot="1" x14ac:dyDescent="0.3">
      <c r="A9" s="140" t="s">
        <v>191</v>
      </c>
      <c r="B9" s="147">
        <v>12</v>
      </c>
      <c r="C9" s="141">
        <v>46.18</v>
      </c>
      <c r="D9" s="142" t="s">
        <v>189</v>
      </c>
      <c r="E9" s="139">
        <f t="shared" si="0"/>
        <v>554.16</v>
      </c>
    </row>
    <row r="10" spans="1:5" ht="15.75" thickBot="1" x14ac:dyDescent="0.3">
      <c r="A10" s="140" t="s">
        <v>63</v>
      </c>
      <c r="B10" s="147">
        <v>84</v>
      </c>
      <c r="C10" s="141">
        <v>9.2799999999999994</v>
      </c>
      <c r="D10" s="142" t="s">
        <v>76</v>
      </c>
      <c r="E10" s="139">
        <f t="shared" si="0"/>
        <v>779.52</v>
      </c>
    </row>
    <row r="11" spans="1:5" ht="15.75" thickBot="1" x14ac:dyDescent="0.3">
      <c r="A11" s="140" t="s">
        <v>192</v>
      </c>
      <c r="B11" s="147">
        <v>57</v>
      </c>
      <c r="C11" s="141">
        <v>12.35</v>
      </c>
      <c r="D11" s="142" t="s">
        <v>76</v>
      </c>
      <c r="E11" s="139">
        <f t="shared" si="0"/>
        <v>703.94999999999993</v>
      </c>
    </row>
    <row r="12" spans="1:5" ht="15.75" thickBot="1" x14ac:dyDescent="0.3">
      <c r="A12" s="140" t="s">
        <v>193</v>
      </c>
      <c r="B12" s="147">
        <v>34</v>
      </c>
      <c r="C12" s="141">
        <v>20.21</v>
      </c>
      <c r="D12" s="142" t="s">
        <v>189</v>
      </c>
      <c r="E12" s="139">
        <f t="shared" si="0"/>
        <v>687.14</v>
      </c>
    </row>
    <row r="13" spans="1:5" ht="15.75" thickBot="1" x14ac:dyDescent="0.3">
      <c r="A13" s="149" t="s">
        <v>117</v>
      </c>
      <c r="B13" s="147">
        <v>34</v>
      </c>
      <c r="C13" s="141">
        <v>39.53</v>
      </c>
      <c r="D13" s="142" t="s">
        <v>189</v>
      </c>
      <c r="E13" s="139">
        <f t="shared" si="0"/>
        <v>1344.02</v>
      </c>
    </row>
    <row r="14" spans="1:5" ht="15.75" thickBot="1" x14ac:dyDescent="0.3">
      <c r="A14" s="140" t="s">
        <v>118</v>
      </c>
      <c r="B14" s="147">
        <v>154</v>
      </c>
      <c r="C14" s="141">
        <v>52.6</v>
      </c>
      <c r="D14" s="142" t="s">
        <v>189</v>
      </c>
      <c r="E14" s="139">
        <f t="shared" si="0"/>
        <v>8100.4000000000005</v>
      </c>
    </row>
    <row r="15" spans="1:5" ht="15.75" thickBot="1" x14ac:dyDescent="0.3">
      <c r="A15" s="140" t="s">
        <v>195</v>
      </c>
      <c r="B15" s="147">
        <v>51</v>
      </c>
      <c r="C15" s="141">
        <v>48.51</v>
      </c>
      <c r="D15" s="142" t="s">
        <v>189</v>
      </c>
      <c r="E15" s="139">
        <f t="shared" si="0"/>
        <v>2474.0099999999998</v>
      </c>
    </row>
    <row r="16" spans="1:5" ht="15.75" thickBot="1" x14ac:dyDescent="0.3">
      <c r="A16" s="140" t="s">
        <v>196</v>
      </c>
      <c r="B16" s="147">
        <v>261</v>
      </c>
      <c r="C16" s="141">
        <v>2.4</v>
      </c>
      <c r="D16" s="142" t="s">
        <v>189</v>
      </c>
      <c r="E16" s="139">
        <f t="shared" si="0"/>
        <v>626.4</v>
      </c>
    </row>
    <row r="17" spans="1:5" ht="15.75" thickBot="1" x14ac:dyDescent="0.3">
      <c r="A17" s="143" t="s">
        <v>197</v>
      </c>
      <c r="B17" s="148">
        <v>852</v>
      </c>
      <c r="C17" s="144">
        <v>2.87</v>
      </c>
      <c r="D17" s="145" t="s">
        <v>189</v>
      </c>
      <c r="E17" s="139">
        <f t="shared" si="0"/>
        <v>2445.2400000000002</v>
      </c>
    </row>
    <row r="18" spans="1:5" ht="15.75" thickBot="1" x14ac:dyDescent="0.3">
      <c r="A18" s="170" t="s">
        <v>198</v>
      </c>
      <c r="B18" s="171"/>
      <c r="C18" s="171"/>
      <c r="D18" s="172"/>
      <c r="E18" s="114">
        <f>15*C4</f>
        <v>767.1</v>
      </c>
    </row>
    <row r="19" spans="1:5" ht="26.25" thickBot="1" x14ac:dyDescent="0.3">
      <c r="A19" s="131" t="s">
        <v>199</v>
      </c>
      <c r="B19" s="132"/>
      <c r="C19" s="132"/>
      <c r="D19" s="132"/>
      <c r="E19" s="133">
        <f>SUM(E4:E18)</f>
        <v>37426.58</v>
      </c>
    </row>
    <row r="20" spans="1:5" ht="15.75" thickBot="1" x14ac:dyDescent="0.3">
      <c r="A20" s="131" t="s">
        <v>200</v>
      </c>
      <c r="B20" s="132"/>
      <c r="C20" s="132"/>
      <c r="D20" s="132"/>
      <c r="E20" s="134">
        <v>2</v>
      </c>
    </row>
    <row r="21" spans="1:5" ht="26.25" thickBot="1" x14ac:dyDescent="0.3">
      <c r="A21" s="131" t="s">
        <v>201</v>
      </c>
      <c r="B21" s="132"/>
      <c r="C21" s="132"/>
      <c r="D21" s="132"/>
      <c r="E21" s="133">
        <f>E19*E20</f>
        <v>74853.16</v>
      </c>
    </row>
  </sheetData>
  <sheetProtection algorithmName="SHA-512" hashValue="URNs21oJX25yL9M8gxqK56QZXws8X3JM1vH+D8xeAWewoBx7nv9WobOsMJ3euYeGMIWOlqUTMfD8f+7uxbivqQ==" saltValue="9ykPzY4TYMJHMMpqPttCsA==" spinCount="100000" sheet="1" objects="1" scenarios="1"/>
  <mergeCells count="4">
    <mergeCell ref="A1:E1"/>
    <mergeCell ref="A2:E2"/>
    <mergeCell ref="C3:D3"/>
    <mergeCell ref="A18:D18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workbookViewId="0">
      <selection activeCell="F121" sqref="F121"/>
    </sheetView>
  </sheetViews>
  <sheetFormatPr baseColWidth="10" defaultRowHeight="15" x14ac:dyDescent="0.25"/>
  <cols>
    <col min="1" max="1" width="67.140625" bestFit="1" customWidth="1"/>
    <col min="4" max="4" width="14.5703125" customWidth="1"/>
    <col min="5" max="5" width="13.85546875" customWidth="1"/>
  </cols>
  <sheetData>
    <row r="1" spans="1:5" ht="18" customHeight="1" x14ac:dyDescent="0.25">
      <c r="A1" s="164" t="s">
        <v>183</v>
      </c>
      <c r="B1" s="165"/>
      <c r="C1" s="165"/>
      <c r="D1" s="165"/>
      <c r="E1" s="165"/>
    </row>
    <row r="2" spans="1:5" ht="18.75" thickBot="1" x14ac:dyDescent="0.3">
      <c r="A2" s="166" t="s">
        <v>184</v>
      </c>
      <c r="B2" s="167"/>
      <c r="C2" s="167"/>
      <c r="D2" s="167"/>
      <c r="E2" s="167"/>
    </row>
    <row r="3" spans="1:5" ht="33.75" customHeight="1" thickBot="1" x14ac:dyDescent="0.3">
      <c r="A3" s="43" t="s">
        <v>74</v>
      </c>
      <c r="B3" s="44" t="s">
        <v>77</v>
      </c>
      <c r="C3" s="168" t="s">
        <v>78</v>
      </c>
      <c r="D3" s="169"/>
      <c r="E3" s="45" t="s">
        <v>79</v>
      </c>
    </row>
    <row r="4" spans="1:5" ht="15.75" thickBot="1" x14ac:dyDescent="0.3">
      <c r="A4" s="116" t="s">
        <v>185</v>
      </c>
      <c r="B4" s="128">
        <f>468-15</f>
        <v>453</v>
      </c>
      <c r="C4" s="117">
        <v>51.14</v>
      </c>
      <c r="D4" s="118" t="s">
        <v>75</v>
      </c>
      <c r="E4" s="119">
        <f>B4*C4</f>
        <v>23166.420000000002</v>
      </c>
    </row>
    <row r="5" spans="1:5" ht="15.75" thickBot="1" x14ac:dyDescent="0.3">
      <c r="A5" s="120" t="s">
        <v>186</v>
      </c>
      <c r="B5" s="129">
        <v>185</v>
      </c>
      <c r="C5" s="121">
        <v>41.19</v>
      </c>
      <c r="D5" s="122" t="s">
        <v>75</v>
      </c>
      <c r="E5" s="119">
        <f t="shared" ref="E5:E18" si="0">B5*C5</f>
        <v>7620.15</v>
      </c>
    </row>
    <row r="6" spans="1:5" ht="15.75" thickBot="1" x14ac:dyDescent="0.3">
      <c r="A6" s="120" t="s">
        <v>187</v>
      </c>
      <c r="B6" s="129">
        <v>104</v>
      </c>
      <c r="C6" s="121">
        <v>6.57</v>
      </c>
      <c r="D6" s="122" t="s">
        <v>75</v>
      </c>
      <c r="E6" s="119">
        <f t="shared" si="0"/>
        <v>683.28</v>
      </c>
    </row>
    <row r="7" spans="1:5" ht="15.75" thickBot="1" x14ac:dyDescent="0.3">
      <c r="A7" s="120" t="s">
        <v>188</v>
      </c>
      <c r="B7" s="129">
        <v>96</v>
      </c>
      <c r="C7" s="121">
        <v>82.43</v>
      </c>
      <c r="D7" s="122" t="s">
        <v>189</v>
      </c>
      <c r="E7" s="119">
        <f t="shared" si="0"/>
        <v>7913.2800000000007</v>
      </c>
    </row>
    <row r="8" spans="1:5" ht="15.75" thickBot="1" x14ac:dyDescent="0.3">
      <c r="A8" s="120" t="s">
        <v>190</v>
      </c>
      <c r="B8" s="129">
        <v>25</v>
      </c>
      <c r="C8" s="121">
        <v>53.59</v>
      </c>
      <c r="D8" s="122" t="s">
        <v>189</v>
      </c>
      <c r="E8" s="119">
        <f t="shared" si="0"/>
        <v>1339.75</v>
      </c>
    </row>
    <row r="9" spans="1:5" ht="15.75" thickBot="1" x14ac:dyDescent="0.3">
      <c r="A9" s="120" t="s">
        <v>191</v>
      </c>
      <c r="B9" s="129">
        <v>14</v>
      </c>
      <c r="C9" s="121">
        <v>46.18</v>
      </c>
      <c r="D9" s="122" t="s">
        <v>189</v>
      </c>
      <c r="E9" s="119">
        <f t="shared" si="0"/>
        <v>646.52</v>
      </c>
    </row>
    <row r="10" spans="1:5" ht="15.75" thickBot="1" x14ac:dyDescent="0.3">
      <c r="A10" s="120" t="s">
        <v>63</v>
      </c>
      <c r="B10" s="129">
        <v>84</v>
      </c>
      <c r="C10" s="121">
        <v>9.2799999999999994</v>
      </c>
      <c r="D10" s="122" t="s">
        <v>76</v>
      </c>
      <c r="E10" s="119">
        <f t="shared" si="0"/>
        <v>779.52</v>
      </c>
    </row>
    <row r="11" spans="1:5" ht="15.75" thickBot="1" x14ac:dyDescent="0.3">
      <c r="A11" s="120" t="s">
        <v>192</v>
      </c>
      <c r="B11" s="129">
        <v>57</v>
      </c>
      <c r="C11" s="121">
        <v>12.35</v>
      </c>
      <c r="D11" s="122" t="s">
        <v>76</v>
      </c>
      <c r="E11" s="119">
        <f t="shared" si="0"/>
        <v>703.94999999999993</v>
      </c>
    </row>
    <row r="12" spans="1:5" ht="15.75" thickBot="1" x14ac:dyDescent="0.3">
      <c r="A12" s="120" t="s">
        <v>193</v>
      </c>
      <c r="B12" s="129">
        <v>34</v>
      </c>
      <c r="C12" s="121">
        <v>20.21</v>
      </c>
      <c r="D12" s="122" t="s">
        <v>189</v>
      </c>
      <c r="E12" s="119">
        <f t="shared" si="0"/>
        <v>687.14</v>
      </c>
    </row>
    <row r="13" spans="1:5" ht="15.75" thickBot="1" x14ac:dyDescent="0.3">
      <c r="A13" s="120" t="s">
        <v>117</v>
      </c>
      <c r="B13" s="129">
        <v>52</v>
      </c>
      <c r="C13" s="121">
        <v>39.53</v>
      </c>
      <c r="D13" s="122" t="s">
        <v>189</v>
      </c>
      <c r="E13" s="119">
        <f t="shared" si="0"/>
        <v>2055.56</v>
      </c>
    </row>
    <row r="14" spans="1:5" ht="15.75" thickBot="1" x14ac:dyDescent="0.3">
      <c r="A14" s="120" t="s">
        <v>118</v>
      </c>
      <c r="B14" s="129">
        <v>162</v>
      </c>
      <c r="C14" s="121">
        <v>45.46</v>
      </c>
      <c r="D14" s="122" t="s">
        <v>189</v>
      </c>
      <c r="E14" s="119">
        <f t="shared" si="0"/>
        <v>7364.52</v>
      </c>
    </row>
    <row r="15" spans="1:5" ht="15.75" thickBot="1" x14ac:dyDescent="0.3">
      <c r="A15" s="120" t="s">
        <v>194</v>
      </c>
      <c r="B15" s="129">
        <v>78</v>
      </c>
      <c r="C15" s="123">
        <v>20.21</v>
      </c>
      <c r="D15" s="124" t="s">
        <v>189</v>
      </c>
      <c r="E15" s="119">
        <f t="shared" si="0"/>
        <v>1576.38</v>
      </c>
    </row>
    <row r="16" spans="1:5" ht="15.75" thickBot="1" x14ac:dyDescent="0.3">
      <c r="A16" s="120" t="s">
        <v>195</v>
      </c>
      <c r="B16" s="129">
        <v>85</v>
      </c>
      <c r="C16" s="121">
        <v>48.51</v>
      </c>
      <c r="D16" s="122" t="s">
        <v>189</v>
      </c>
      <c r="E16" s="119">
        <f t="shared" si="0"/>
        <v>4123.3499999999995</v>
      </c>
    </row>
    <row r="17" spans="1:5" ht="15.75" thickBot="1" x14ac:dyDescent="0.3">
      <c r="A17" s="120" t="s">
        <v>196</v>
      </c>
      <c r="B17" s="129">
        <v>319</v>
      </c>
      <c r="C17" s="121">
        <v>2.4</v>
      </c>
      <c r="D17" s="122" t="s">
        <v>189</v>
      </c>
      <c r="E17" s="119">
        <f t="shared" si="0"/>
        <v>765.6</v>
      </c>
    </row>
    <row r="18" spans="1:5" ht="15.75" thickBot="1" x14ac:dyDescent="0.3">
      <c r="A18" s="125" t="s">
        <v>197</v>
      </c>
      <c r="B18" s="130">
        <v>1296</v>
      </c>
      <c r="C18" s="126">
        <v>2.87</v>
      </c>
      <c r="D18" s="127" t="s">
        <v>189</v>
      </c>
      <c r="E18" s="119">
        <f t="shared" si="0"/>
        <v>3719.52</v>
      </c>
    </row>
    <row r="19" spans="1:5" ht="15.75" thickBot="1" x14ac:dyDescent="0.3">
      <c r="A19" s="170" t="s">
        <v>198</v>
      </c>
      <c r="B19" s="171"/>
      <c r="C19" s="171"/>
      <c r="D19" s="172"/>
      <c r="E19" s="114">
        <f>15*C4</f>
        <v>767.1</v>
      </c>
    </row>
    <row r="20" spans="1:5" ht="26.25" thickBot="1" x14ac:dyDescent="0.3">
      <c r="A20" s="131" t="s">
        <v>199</v>
      </c>
      <c r="B20" s="132"/>
      <c r="C20" s="132"/>
      <c r="D20" s="132"/>
      <c r="E20" s="133">
        <f>SUM(E4:E19)</f>
        <v>63912.039999999972</v>
      </c>
    </row>
    <row r="21" spans="1:5" ht="15.75" thickBot="1" x14ac:dyDescent="0.3">
      <c r="A21" s="131" t="s">
        <v>200</v>
      </c>
      <c r="B21" s="132"/>
      <c r="C21" s="132"/>
      <c r="D21" s="132"/>
      <c r="E21" s="134">
        <v>2</v>
      </c>
    </row>
    <row r="22" spans="1:5" ht="26.25" thickBot="1" x14ac:dyDescent="0.3">
      <c r="A22" s="131" t="s">
        <v>207</v>
      </c>
      <c r="B22" s="132"/>
      <c r="C22" s="132"/>
      <c r="D22" s="132"/>
      <c r="E22" s="133">
        <f>E20*E21</f>
        <v>127824.07999999994</v>
      </c>
    </row>
    <row r="23" spans="1:5" x14ac:dyDescent="0.25">
      <c r="A23" s="115"/>
      <c r="B23" s="115"/>
      <c r="C23" s="115"/>
      <c r="D23" s="115"/>
      <c r="E23" s="115"/>
    </row>
    <row r="24" spans="1:5" x14ac:dyDescent="0.25">
      <c r="A24" s="115"/>
      <c r="B24" s="115"/>
      <c r="C24" s="115"/>
      <c r="D24" s="115"/>
      <c r="E24" s="115"/>
    </row>
    <row r="25" spans="1:5" x14ac:dyDescent="0.25">
      <c r="A25" s="115"/>
      <c r="B25" s="115"/>
      <c r="C25" s="115"/>
      <c r="D25" s="115"/>
      <c r="E25" s="115"/>
    </row>
    <row r="26" spans="1:5" x14ac:dyDescent="0.25">
      <c r="A26" s="115"/>
      <c r="B26" s="115"/>
      <c r="C26" s="115"/>
      <c r="D26" s="115"/>
      <c r="E26" s="115"/>
    </row>
    <row r="27" spans="1:5" x14ac:dyDescent="0.25">
      <c r="A27" s="115"/>
      <c r="B27" s="115"/>
      <c r="C27" s="115"/>
      <c r="D27" s="115"/>
      <c r="E27" s="115"/>
    </row>
    <row r="28" spans="1:5" x14ac:dyDescent="0.25">
      <c r="A28" s="115"/>
      <c r="B28" s="115"/>
      <c r="C28" s="115"/>
      <c r="D28" s="115"/>
      <c r="E28" s="115"/>
    </row>
  </sheetData>
  <sheetProtection algorithmName="SHA-512" hashValue="RO8hWuSaOTzsSHy3M4PjWWEwVsU84aFlAdB31QuTHTCy7EpNgb8sUiW32zNS5LvCgj4Q7VPJ1F+g5Hzu3GiSyQ==" saltValue="mmtrBnmwytz9FXyetKY5qw==" spinCount="100000" sheet="1" objects="1" scenarios="1"/>
  <mergeCells count="4">
    <mergeCell ref="A1:E1"/>
    <mergeCell ref="A2:E2"/>
    <mergeCell ref="C3:D3"/>
    <mergeCell ref="A19:D19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U114"/>
  <sheetViews>
    <sheetView zoomScale="55" zoomScaleNormal="55" workbookViewId="0">
      <selection activeCell="F121" sqref="F121"/>
    </sheetView>
  </sheetViews>
  <sheetFormatPr baseColWidth="10" defaultRowHeight="15" x14ac:dyDescent="0.25"/>
  <cols>
    <col min="1" max="1" width="90" customWidth="1"/>
    <col min="2" max="2" width="11.42578125" style="2" customWidth="1"/>
    <col min="3" max="3" width="6.140625" style="3" bestFit="1" customWidth="1"/>
    <col min="4" max="4" width="17.5703125" style="3" customWidth="1"/>
    <col min="5" max="5" width="16" style="3" customWidth="1"/>
    <col min="6" max="6" width="17.42578125" customWidth="1"/>
    <col min="7" max="7" width="20.42578125" customWidth="1"/>
    <col min="8" max="8" width="19.5703125" customWidth="1"/>
    <col min="9" max="9" width="24.42578125" style="4" customWidth="1"/>
    <col min="10" max="99" width="11.42578125" style="8"/>
  </cols>
  <sheetData>
    <row r="1" spans="1:99" ht="18" x14ac:dyDescent="0.25">
      <c r="A1" s="173" t="s">
        <v>222</v>
      </c>
      <c r="B1" s="174"/>
      <c r="C1" s="174"/>
      <c r="D1" s="174"/>
      <c r="E1" s="174"/>
      <c r="F1" s="174"/>
      <c r="G1" s="174"/>
      <c r="H1" s="174"/>
      <c r="I1" s="175"/>
    </row>
    <row r="2" spans="1:99" ht="18.600000000000001" customHeight="1" thickBot="1" x14ac:dyDescent="0.3">
      <c r="A2" s="176" t="s">
        <v>106</v>
      </c>
      <c r="B2" s="177"/>
      <c r="C2" s="177"/>
      <c r="D2" s="177"/>
      <c r="E2" s="177"/>
      <c r="F2" s="177"/>
      <c r="G2" s="177"/>
      <c r="H2" s="177"/>
      <c r="I2" s="178"/>
    </row>
    <row r="3" spans="1:99" s="1" customFormat="1" ht="18.95" customHeight="1" thickBot="1" x14ac:dyDescent="0.3">
      <c r="A3" s="47"/>
      <c r="B3" s="48"/>
      <c r="C3" s="49"/>
      <c r="D3" s="50"/>
      <c r="E3" s="50"/>
      <c r="F3"/>
      <c r="G3"/>
      <c r="H3"/>
      <c r="I3" s="4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</row>
    <row r="4" spans="1:99" s="1" customFormat="1" ht="126.75" customHeight="1" thickBot="1" x14ac:dyDescent="0.3">
      <c r="A4" s="51"/>
      <c r="B4" s="179" t="s">
        <v>11</v>
      </c>
      <c r="C4" s="180"/>
      <c r="D4" s="52" t="s">
        <v>5</v>
      </c>
      <c r="E4" s="52" t="s">
        <v>6</v>
      </c>
      <c r="F4" s="6" t="s">
        <v>7</v>
      </c>
      <c r="G4" s="7" t="s">
        <v>8</v>
      </c>
      <c r="H4" s="52" t="s">
        <v>9</v>
      </c>
      <c r="I4" s="52" t="s">
        <v>10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</row>
    <row r="5" spans="1:99" s="1" customFormat="1" ht="20.100000000000001" customHeight="1" thickBot="1" x14ac:dyDescent="0.3">
      <c r="A5" s="53"/>
      <c r="B5" s="54"/>
      <c r="C5" s="54"/>
      <c r="D5" s="54"/>
      <c r="E5" s="54"/>
      <c r="F5" s="55"/>
      <c r="G5" s="55"/>
      <c r="H5" s="54"/>
      <c r="I5" s="5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</row>
    <row r="6" spans="1:99" ht="20.100000000000001" customHeight="1" x14ac:dyDescent="0.25">
      <c r="A6" s="56" t="s">
        <v>28</v>
      </c>
      <c r="B6" s="57">
        <v>55.91</v>
      </c>
      <c r="C6" s="58" t="s">
        <v>67</v>
      </c>
      <c r="D6" s="59"/>
      <c r="E6" s="60">
        <f t="shared" ref="E6:E70" si="0">ROUND(D6-(D6*0.2),2)</f>
        <v>0</v>
      </c>
      <c r="F6" s="28">
        <v>0</v>
      </c>
      <c r="G6" s="61">
        <v>0</v>
      </c>
      <c r="H6" s="27">
        <f t="shared" ref="H6:I63" si="1">D6*F6</f>
        <v>0</v>
      </c>
      <c r="I6" s="28">
        <f t="shared" si="1"/>
        <v>0</v>
      </c>
    </row>
    <row r="7" spans="1:99" ht="20.100000000000001" customHeight="1" x14ac:dyDescent="0.25">
      <c r="A7" s="62" t="s">
        <v>47</v>
      </c>
      <c r="B7" s="63">
        <v>3.61</v>
      </c>
      <c r="C7" s="64" t="s">
        <v>67</v>
      </c>
      <c r="D7" s="65"/>
      <c r="E7" s="66">
        <f t="shared" si="0"/>
        <v>0</v>
      </c>
      <c r="F7" s="30">
        <v>0</v>
      </c>
      <c r="G7" s="67">
        <v>0</v>
      </c>
      <c r="H7" s="29">
        <f t="shared" si="1"/>
        <v>0</v>
      </c>
      <c r="I7" s="30">
        <f t="shared" si="1"/>
        <v>0</v>
      </c>
    </row>
    <row r="8" spans="1:99" ht="20.100000000000001" customHeight="1" x14ac:dyDescent="0.25">
      <c r="A8" s="62" t="s">
        <v>107</v>
      </c>
      <c r="B8" s="63">
        <v>6.36</v>
      </c>
      <c r="C8" s="64" t="s">
        <v>67</v>
      </c>
      <c r="D8" s="65"/>
      <c r="E8" s="66">
        <f t="shared" si="0"/>
        <v>0</v>
      </c>
      <c r="F8" s="30">
        <v>31</v>
      </c>
      <c r="G8" s="67">
        <v>0</v>
      </c>
      <c r="H8" s="29">
        <f t="shared" si="1"/>
        <v>0</v>
      </c>
      <c r="I8" s="30">
        <f t="shared" si="1"/>
        <v>0</v>
      </c>
    </row>
    <row r="9" spans="1:99" ht="20.100000000000001" customHeight="1" x14ac:dyDescent="0.25">
      <c r="A9" s="62" t="s">
        <v>108</v>
      </c>
      <c r="B9" s="63">
        <v>4.24</v>
      </c>
      <c r="C9" s="64" t="s">
        <v>67</v>
      </c>
      <c r="D9" s="65"/>
      <c r="E9" s="66">
        <f t="shared" si="0"/>
        <v>0</v>
      </c>
      <c r="F9" s="30">
        <v>106</v>
      </c>
      <c r="G9" s="67">
        <v>6</v>
      </c>
      <c r="H9" s="29">
        <f t="shared" si="1"/>
        <v>0</v>
      </c>
      <c r="I9" s="30">
        <f t="shared" si="1"/>
        <v>0</v>
      </c>
    </row>
    <row r="10" spans="1:99" ht="20.100000000000001" customHeight="1" x14ac:dyDescent="0.25">
      <c r="A10" s="62" t="s">
        <v>109</v>
      </c>
      <c r="B10" s="63">
        <v>5.31</v>
      </c>
      <c r="C10" s="64" t="s">
        <v>67</v>
      </c>
      <c r="D10" s="65"/>
      <c r="E10" s="66">
        <f t="shared" si="0"/>
        <v>0</v>
      </c>
      <c r="F10" s="30">
        <v>39</v>
      </c>
      <c r="G10" s="67">
        <v>0</v>
      </c>
      <c r="H10" s="29">
        <f t="shared" si="1"/>
        <v>0</v>
      </c>
      <c r="I10" s="30">
        <f t="shared" si="1"/>
        <v>0</v>
      </c>
    </row>
    <row r="11" spans="1:99" s="5" customFormat="1" ht="20.100000000000001" customHeight="1" x14ac:dyDescent="0.25">
      <c r="A11" s="62" t="s">
        <v>48</v>
      </c>
      <c r="B11" s="63">
        <v>18.96</v>
      </c>
      <c r="C11" s="64" t="s">
        <v>68</v>
      </c>
      <c r="D11" s="65"/>
      <c r="E11" s="66">
        <f t="shared" si="0"/>
        <v>0</v>
      </c>
      <c r="F11" s="30">
        <v>0</v>
      </c>
      <c r="G11" s="67">
        <v>0</v>
      </c>
      <c r="H11" s="29">
        <f t="shared" si="1"/>
        <v>0</v>
      </c>
      <c r="I11" s="30">
        <f t="shared" si="1"/>
        <v>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</row>
    <row r="12" spans="1:99" ht="20.100000000000001" customHeight="1" x14ac:dyDescent="0.25">
      <c r="A12" s="62" t="s">
        <v>110</v>
      </c>
      <c r="B12" s="63">
        <v>3.5</v>
      </c>
      <c r="C12" s="64" t="s">
        <v>68</v>
      </c>
      <c r="D12" s="65"/>
      <c r="E12" s="66">
        <f t="shared" si="0"/>
        <v>0</v>
      </c>
      <c r="F12" s="30">
        <v>0</v>
      </c>
      <c r="G12" s="67">
        <v>0</v>
      </c>
      <c r="H12" s="29">
        <f t="shared" si="1"/>
        <v>0</v>
      </c>
      <c r="I12" s="30">
        <f t="shared" si="1"/>
        <v>0</v>
      </c>
    </row>
    <row r="13" spans="1:99" ht="20.100000000000001" customHeight="1" x14ac:dyDescent="0.25">
      <c r="A13" s="62" t="s">
        <v>29</v>
      </c>
      <c r="B13" s="63">
        <v>3.39</v>
      </c>
      <c r="C13" s="68" t="s">
        <v>0</v>
      </c>
      <c r="D13" s="65"/>
      <c r="E13" s="66">
        <f t="shared" si="0"/>
        <v>0</v>
      </c>
      <c r="F13" s="30">
        <v>259</v>
      </c>
      <c r="G13" s="67">
        <v>62</v>
      </c>
      <c r="H13" s="29">
        <f t="shared" si="1"/>
        <v>0</v>
      </c>
      <c r="I13" s="30">
        <f t="shared" si="1"/>
        <v>0</v>
      </c>
    </row>
    <row r="14" spans="1:99" ht="20.100000000000001" customHeight="1" x14ac:dyDescent="0.25">
      <c r="A14" s="62" t="s">
        <v>30</v>
      </c>
      <c r="B14" s="63">
        <v>19.18</v>
      </c>
      <c r="C14" s="64" t="s">
        <v>68</v>
      </c>
      <c r="D14" s="65"/>
      <c r="E14" s="66">
        <f t="shared" si="0"/>
        <v>0</v>
      </c>
      <c r="F14" s="30">
        <v>0</v>
      </c>
      <c r="G14" s="67">
        <v>463</v>
      </c>
      <c r="H14" s="29">
        <f t="shared" si="1"/>
        <v>0</v>
      </c>
      <c r="I14" s="30">
        <f t="shared" si="1"/>
        <v>0</v>
      </c>
    </row>
    <row r="15" spans="1:99" ht="27" customHeight="1" x14ac:dyDescent="0.25">
      <c r="A15" s="62" t="s">
        <v>111</v>
      </c>
      <c r="B15" s="63">
        <v>7.63</v>
      </c>
      <c r="C15" s="64" t="s">
        <v>67</v>
      </c>
      <c r="D15" s="65"/>
      <c r="E15" s="66">
        <f t="shared" si="0"/>
        <v>0</v>
      </c>
      <c r="F15" s="30">
        <v>346</v>
      </c>
      <c r="G15" s="67">
        <v>0</v>
      </c>
      <c r="H15" s="29">
        <f t="shared" si="1"/>
        <v>0</v>
      </c>
      <c r="I15" s="30">
        <f t="shared" si="1"/>
        <v>0</v>
      </c>
    </row>
    <row r="16" spans="1:99" ht="42.6" customHeight="1" x14ac:dyDescent="0.25">
      <c r="A16" s="69" t="s">
        <v>112</v>
      </c>
      <c r="B16" s="63">
        <v>11.45</v>
      </c>
      <c r="C16" s="64" t="s">
        <v>67</v>
      </c>
      <c r="D16" s="65"/>
      <c r="E16" s="66">
        <f t="shared" si="0"/>
        <v>0</v>
      </c>
      <c r="F16" s="70">
        <v>2</v>
      </c>
      <c r="G16" s="71">
        <v>0</v>
      </c>
      <c r="H16" s="29">
        <f t="shared" si="1"/>
        <v>0</v>
      </c>
      <c r="I16" s="30">
        <f t="shared" si="1"/>
        <v>0</v>
      </c>
    </row>
    <row r="17" spans="1:99" s="5" customFormat="1" ht="33.6" customHeight="1" x14ac:dyDescent="0.25">
      <c r="A17" s="69" t="s">
        <v>113</v>
      </c>
      <c r="B17" s="63">
        <v>17.18</v>
      </c>
      <c r="C17" s="64" t="s">
        <v>67</v>
      </c>
      <c r="D17" s="65"/>
      <c r="E17" s="66">
        <f t="shared" si="0"/>
        <v>0</v>
      </c>
      <c r="F17" s="70">
        <v>5</v>
      </c>
      <c r="G17" s="71">
        <v>1</v>
      </c>
      <c r="H17" s="29">
        <f t="shared" si="1"/>
        <v>0</v>
      </c>
      <c r="I17" s="30">
        <f t="shared" si="1"/>
        <v>0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</row>
    <row r="18" spans="1:99" s="5" customFormat="1" ht="33.6" customHeight="1" x14ac:dyDescent="0.25">
      <c r="A18" s="69" t="s">
        <v>114</v>
      </c>
      <c r="B18" s="63">
        <v>25.77</v>
      </c>
      <c r="C18" s="64" t="s">
        <v>67</v>
      </c>
      <c r="D18" s="65"/>
      <c r="E18" s="66">
        <f t="shared" si="0"/>
        <v>0</v>
      </c>
      <c r="F18" s="70">
        <v>11</v>
      </c>
      <c r="G18" s="71">
        <v>0</v>
      </c>
      <c r="H18" s="29">
        <f t="shared" si="1"/>
        <v>0</v>
      </c>
      <c r="I18" s="30">
        <f t="shared" si="1"/>
        <v>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</row>
    <row r="19" spans="1:99" ht="20.100000000000001" customHeight="1" x14ac:dyDescent="0.25">
      <c r="A19" s="62" t="s">
        <v>115</v>
      </c>
      <c r="B19" s="63">
        <v>10.09</v>
      </c>
      <c r="C19" s="64" t="s">
        <v>68</v>
      </c>
      <c r="D19" s="65"/>
      <c r="E19" s="66">
        <f t="shared" si="0"/>
        <v>0</v>
      </c>
      <c r="F19" s="30">
        <v>0</v>
      </c>
      <c r="G19" s="67">
        <v>0</v>
      </c>
      <c r="H19" s="29">
        <f t="shared" si="1"/>
        <v>0</v>
      </c>
      <c r="I19" s="30">
        <f t="shared" si="1"/>
        <v>0</v>
      </c>
    </row>
    <row r="20" spans="1:99" ht="20.100000000000001" customHeight="1" x14ac:dyDescent="0.25">
      <c r="A20" s="62" t="s">
        <v>49</v>
      </c>
      <c r="B20" s="63">
        <v>66.540000000000006</v>
      </c>
      <c r="C20" s="64" t="s">
        <v>67</v>
      </c>
      <c r="D20" s="65"/>
      <c r="E20" s="66">
        <f t="shared" si="0"/>
        <v>0</v>
      </c>
      <c r="F20" s="30">
        <v>7</v>
      </c>
      <c r="G20" s="67">
        <v>0</v>
      </c>
      <c r="H20" s="29">
        <f t="shared" si="1"/>
        <v>0</v>
      </c>
      <c r="I20" s="30">
        <f t="shared" si="1"/>
        <v>0</v>
      </c>
    </row>
    <row r="21" spans="1:99" ht="20.100000000000001" customHeight="1" x14ac:dyDescent="0.25">
      <c r="A21" s="69" t="s">
        <v>50</v>
      </c>
      <c r="B21" s="63">
        <v>13.25</v>
      </c>
      <c r="C21" s="68" t="s">
        <v>67</v>
      </c>
      <c r="D21" s="65"/>
      <c r="E21" s="66">
        <f t="shared" si="0"/>
        <v>0</v>
      </c>
      <c r="F21" s="30">
        <v>4</v>
      </c>
      <c r="G21" s="67">
        <v>0</v>
      </c>
      <c r="H21" s="29">
        <f t="shared" si="1"/>
        <v>0</v>
      </c>
      <c r="I21" s="30">
        <f t="shared" si="1"/>
        <v>0</v>
      </c>
    </row>
    <row r="22" spans="1:99" s="5" customFormat="1" ht="31.5" customHeight="1" x14ac:dyDescent="0.25">
      <c r="A22" s="69" t="s">
        <v>51</v>
      </c>
      <c r="B22" s="63">
        <v>13.25</v>
      </c>
      <c r="C22" s="68" t="s">
        <v>67</v>
      </c>
      <c r="D22" s="65"/>
      <c r="E22" s="66">
        <f t="shared" si="0"/>
        <v>0</v>
      </c>
      <c r="F22" s="30">
        <v>2</v>
      </c>
      <c r="G22" s="67">
        <v>0</v>
      </c>
      <c r="H22" s="29">
        <f t="shared" si="1"/>
        <v>0</v>
      </c>
      <c r="I22" s="30">
        <f t="shared" si="1"/>
        <v>0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</row>
    <row r="23" spans="1:99" ht="35.25" customHeight="1" x14ac:dyDescent="0.25">
      <c r="A23" s="69" t="s">
        <v>52</v>
      </c>
      <c r="B23" s="63">
        <v>13.25</v>
      </c>
      <c r="C23" s="68" t="s">
        <v>67</v>
      </c>
      <c r="D23" s="65"/>
      <c r="E23" s="66">
        <f t="shared" si="0"/>
        <v>0</v>
      </c>
      <c r="F23" s="30">
        <v>0</v>
      </c>
      <c r="G23" s="67">
        <v>0</v>
      </c>
      <c r="H23" s="29">
        <f t="shared" si="1"/>
        <v>0</v>
      </c>
      <c r="I23" s="30">
        <f t="shared" si="1"/>
        <v>0</v>
      </c>
    </row>
    <row r="24" spans="1:99" ht="20.100000000000001" customHeight="1" x14ac:dyDescent="0.25">
      <c r="A24" s="62" t="s">
        <v>31</v>
      </c>
      <c r="B24" s="63">
        <v>25.61</v>
      </c>
      <c r="C24" s="68" t="s">
        <v>67</v>
      </c>
      <c r="D24" s="65"/>
      <c r="E24" s="66">
        <f t="shared" si="0"/>
        <v>0</v>
      </c>
      <c r="F24" s="30">
        <v>63</v>
      </c>
      <c r="G24" s="67">
        <v>0</v>
      </c>
      <c r="H24" s="29">
        <f t="shared" si="1"/>
        <v>0</v>
      </c>
      <c r="I24" s="30">
        <f t="shared" si="1"/>
        <v>0</v>
      </c>
    </row>
    <row r="25" spans="1:99" ht="20.100000000000001" customHeight="1" x14ac:dyDescent="0.25">
      <c r="A25" s="62" t="s">
        <v>33</v>
      </c>
      <c r="B25" s="63">
        <v>25.61</v>
      </c>
      <c r="C25" s="68" t="s">
        <v>67</v>
      </c>
      <c r="D25" s="65"/>
      <c r="E25" s="66">
        <f t="shared" si="0"/>
        <v>0</v>
      </c>
      <c r="F25" s="30">
        <v>15</v>
      </c>
      <c r="G25" s="67">
        <v>0</v>
      </c>
      <c r="H25" s="29">
        <f t="shared" si="1"/>
        <v>0</v>
      </c>
      <c r="I25" s="30">
        <f t="shared" si="1"/>
        <v>0</v>
      </c>
    </row>
    <row r="26" spans="1:99" ht="20.100000000000001" customHeight="1" x14ac:dyDescent="0.25">
      <c r="A26" s="62" t="s">
        <v>32</v>
      </c>
      <c r="B26" s="63">
        <v>25.61</v>
      </c>
      <c r="C26" s="68" t="s">
        <v>67</v>
      </c>
      <c r="D26" s="65"/>
      <c r="E26" s="66">
        <f t="shared" si="0"/>
        <v>0</v>
      </c>
      <c r="F26" s="30">
        <v>19</v>
      </c>
      <c r="G26" s="67">
        <v>0</v>
      </c>
      <c r="H26" s="29">
        <f t="shared" si="1"/>
        <v>0</v>
      </c>
      <c r="I26" s="30">
        <f t="shared" si="1"/>
        <v>0</v>
      </c>
    </row>
    <row r="27" spans="1:99" s="5" customFormat="1" ht="18" x14ac:dyDescent="0.25">
      <c r="A27" s="62" t="s">
        <v>116</v>
      </c>
      <c r="B27" s="63">
        <v>24.1</v>
      </c>
      <c r="C27" s="68" t="s">
        <v>67</v>
      </c>
      <c r="D27" s="65"/>
      <c r="E27" s="66">
        <f t="shared" si="0"/>
        <v>0</v>
      </c>
      <c r="F27" s="30">
        <v>0</v>
      </c>
      <c r="G27" s="67">
        <v>0</v>
      </c>
      <c r="H27" s="29">
        <f t="shared" si="1"/>
        <v>0</v>
      </c>
      <c r="I27" s="30">
        <f t="shared" si="1"/>
        <v>0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</row>
    <row r="28" spans="1:99" ht="20.100000000000001" customHeight="1" x14ac:dyDescent="0.25">
      <c r="A28" s="62" t="s">
        <v>117</v>
      </c>
      <c r="B28" s="63">
        <v>39.53</v>
      </c>
      <c r="C28" s="64" t="s">
        <v>67</v>
      </c>
      <c r="D28" s="65"/>
      <c r="E28" s="66">
        <f t="shared" si="0"/>
        <v>0</v>
      </c>
      <c r="F28" s="30">
        <v>35</v>
      </c>
      <c r="G28" s="67">
        <v>6</v>
      </c>
      <c r="H28" s="29">
        <f t="shared" si="1"/>
        <v>0</v>
      </c>
      <c r="I28" s="30">
        <f t="shared" si="1"/>
        <v>0</v>
      </c>
    </row>
    <row r="29" spans="1:99" ht="20.100000000000001" customHeight="1" x14ac:dyDescent="0.25">
      <c r="A29" s="62" t="s">
        <v>118</v>
      </c>
      <c r="B29" s="63">
        <v>45.46</v>
      </c>
      <c r="C29" s="64" t="s">
        <v>67</v>
      </c>
      <c r="D29" s="65"/>
      <c r="E29" s="66">
        <f t="shared" si="0"/>
        <v>0</v>
      </c>
      <c r="F29" s="30">
        <v>16</v>
      </c>
      <c r="G29" s="67">
        <v>6</v>
      </c>
      <c r="H29" s="29">
        <f t="shared" si="1"/>
        <v>0</v>
      </c>
      <c r="I29" s="30">
        <f t="shared" si="1"/>
        <v>0</v>
      </c>
    </row>
    <row r="30" spans="1:99" ht="20.100000000000001" customHeight="1" x14ac:dyDescent="0.25">
      <c r="A30" s="62" t="s">
        <v>34</v>
      </c>
      <c r="B30" s="63">
        <v>26.44</v>
      </c>
      <c r="C30" s="64" t="s">
        <v>67</v>
      </c>
      <c r="D30" s="65"/>
      <c r="E30" s="66">
        <f t="shared" si="0"/>
        <v>0</v>
      </c>
      <c r="F30" s="30">
        <v>0</v>
      </c>
      <c r="G30" s="67">
        <v>0</v>
      </c>
      <c r="H30" s="29">
        <f t="shared" si="1"/>
        <v>0</v>
      </c>
      <c r="I30" s="30">
        <f t="shared" si="1"/>
        <v>0</v>
      </c>
    </row>
    <row r="31" spans="1:99" ht="20.100000000000001" customHeight="1" x14ac:dyDescent="0.25">
      <c r="A31" s="62" t="s">
        <v>1</v>
      </c>
      <c r="B31" s="63">
        <v>4.5</v>
      </c>
      <c r="C31" s="68" t="s">
        <v>0</v>
      </c>
      <c r="D31" s="65"/>
      <c r="E31" s="66">
        <f t="shared" si="0"/>
        <v>0</v>
      </c>
      <c r="F31" s="30">
        <v>583</v>
      </c>
      <c r="G31" s="67">
        <v>0</v>
      </c>
      <c r="H31" s="29">
        <f t="shared" si="1"/>
        <v>0</v>
      </c>
      <c r="I31" s="30">
        <f t="shared" si="1"/>
        <v>0</v>
      </c>
    </row>
    <row r="32" spans="1:99" ht="20.100000000000001" customHeight="1" x14ac:dyDescent="0.25">
      <c r="A32" s="62" t="s">
        <v>53</v>
      </c>
      <c r="B32" s="63">
        <v>30.88</v>
      </c>
      <c r="C32" s="64" t="s">
        <v>67</v>
      </c>
      <c r="D32" s="65"/>
      <c r="E32" s="66">
        <f t="shared" si="0"/>
        <v>0</v>
      </c>
      <c r="F32" s="30">
        <v>3</v>
      </c>
      <c r="G32" s="67">
        <v>0</v>
      </c>
      <c r="H32" s="29">
        <f t="shared" si="1"/>
        <v>0</v>
      </c>
      <c r="I32" s="30">
        <f t="shared" si="1"/>
        <v>0</v>
      </c>
    </row>
    <row r="33" spans="1:99" ht="20.100000000000001" customHeight="1" x14ac:dyDescent="0.25">
      <c r="A33" s="62" t="s">
        <v>35</v>
      </c>
      <c r="B33" s="63">
        <v>62.84</v>
      </c>
      <c r="C33" s="68" t="s">
        <v>67</v>
      </c>
      <c r="D33" s="65"/>
      <c r="E33" s="66">
        <f t="shared" si="0"/>
        <v>0</v>
      </c>
      <c r="F33" s="30">
        <v>0</v>
      </c>
      <c r="G33" s="67">
        <v>0</v>
      </c>
      <c r="H33" s="29">
        <f t="shared" si="1"/>
        <v>0</v>
      </c>
      <c r="I33" s="30">
        <f t="shared" si="1"/>
        <v>0</v>
      </c>
    </row>
    <row r="34" spans="1:99" s="23" customFormat="1" ht="20.100000000000001" customHeight="1" x14ac:dyDescent="0.25">
      <c r="A34" s="62" t="s">
        <v>54</v>
      </c>
      <c r="B34" s="63">
        <v>44.12</v>
      </c>
      <c r="C34" s="68" t="s">
        <v>67</v>
      </c>
      <c r="D34" s="65"/>
      <c r="E34" s="66">
        <f t="shared" si="0"/>
        <v>0</v>
      </c>
      <c r="F34" s="30">
        <v>0</v>
      </c>
      <c r="G34" s="67">
        <v>0</v>
      </c>
      <c r="H34" s="29">
        <f t="shared" si="1"/>
        <v>0</v>
      </c>
      <c r="I34" s="30">
        <f t="shared" si="1"/>
        <v>0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</row>
    <row r="35" spans="1:99" s="23" customFormat="1" ht="20.100000000000001" customHeight="1" x14ac:dyDescent="0.25">
      <c r="A35" s="62" t="s">
        <v>36</v>
      </c>
      <c r="B35" s="63">
        <v>27.95</v>
      </c>
      <c r="C35" s="68" t="s">
        <v>68</v>
      </c>
      <c r="D35" s="65"/>
      <c r="E35" s="66">
        <f t="shared" si="0"/>
        <v>0</v>
      </c>
      <c r="F35" s="30">
        <v>12</v>
      </c>
      <c r="G35" s="67">
        <v>0</v>
      </c>
      <c r="H35" s="29">
        <f t="shared" si="1"/>
        <v>0</v>
      </c>
      <c r="I35" s="30">
        <f t="shared" si="1"/>
        <v>0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</row>
    <row r="36" spans="1:99" ht="20.100000000000001" customHeight="1" x14ac:dyDescent="0.25">
      <c r="A36" s="62" t="s">
        <v>37</v>
      </c>
      <c r="B36" s="63">
        <v>41.94</v>
      </c>
      <c r="C36" s="68" t="s">
        <v>68</v>
      </c>
      <c r="D36" s="65"/>
      <c r="E36" s="66">
        <f t="shared" si="0"/>
        <v>0</v>
      </c>
      <c r="F36" s="30">
        <v>4</v>
      </c>
      <c r="G36" s="67">
        <v>0</v>
      </c>
      <c r="H36" s="29">
        <f t="shared" si="1"/>
        <v>0</v>
      </c>
      <c r="I36" s="30">
        <f t="shared" si="1"/>
        <v>0</v>
      </c>
    </row>
    <row r="37" spans="1:99" ht="20.100000000000001" customHeight="1" x14ac:dyDescent="0.25">
      <c r="A37" s="62" t="s">
        <v>38</v>
      </c>
      <c r="B37" s="63">
        <v>55.91</v>
      </c>
      <c r="C37" s="68" t="s">
        <v>68</v>
      </c>
      <c r="D37" s="65"/>
      <c r="E37" s="66">
        <f t="shared" si="0"/>
        <v>0</v>
      </c>
      <c r="F37" s="30">
        <v>33</v>
      </c>
      <c r="G37" s="67">
        <v>0</v>
      </c>
      <c r="H37" s="29">
        <f t="shared" si="1"/>
        <v>0</v>
      </c>
      <c r="I37" s="30">
        <f t="shared" si="1"/>
        <v>0</v>
      </c>
    </row>
    <row r="38" spans="1:99" s="5" customFormat="1" ht="20.100000000000001" customHeight="1" x14ac:dyDescent="0.25">
      <c r="A38" s="62" t="s">
        <v>39</v>
      </c>
      <c r="B38" s="63">
        <v>69.89</v>
      </c>
      <c r="C38" s="64" t="s">
        <v>68</v>
      </c>
      <c r="D38" s="65"/>
      <c r="E38" s="66">
        <f t="shared" si="0"/>
        <v>0</v>
      </c>
      <c r="F38" s="30">
        <v>0</v>
      </c>
      <c r="G38" s="67">
        <v>0</v>
      </c>
      <c r="H38" s="29">
        <f t="shared" si="1"/>
        <v>0</v>
      </c>
      <c r="I38" s="30">
        <f t="shared" si="1"/>
        <v>0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</row>
    <row r="39" spans="1:99" s="5" customFormat="1" ht="20.100000000000001" customHeight="1" x14ac:dyDescent="0.25">
      <c r="A39" s="62" t="s">
        <v>55</v>
      </c>
      <c r="B39" s="63">
        <v>48.52</v>
      </c>
      <c r="C39" s="64" t="s">
        <v>68</v>
      </c>
      <c r="D39" s="65"/>
      <c r="E39" s="66">
        <f t="shared" si="0"/>
        <v>0</v>
      </c>
      <c r="F39" s="30">
        <v>0</v>
      </c>
      <c r="G39" s="67">
        <v>0</v>
      </c>
      <c r="H39" s="29">
        <f t="shared" si="1"/>
        <v>0</v>
      </c>
      <c r="I39" s="30">
        <f t="shared" si="1"/>
        <v>0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</row>
    <row r="40" spans="1:99" s="5" customFormat="1" ht="20.100000000000001" customHeight="1" x14ac:dyDescent="0.25">
      <c r="A40" s="62" t="s">
        <v>40</v>
      </c>
      <c r="B40" s="63">
        <v>16.77</v>
      </c>
      <c r="C40" s="64" t="s">
        <v>68</v>
      </c>
      <c r="D40" s="65"/>
      <c r="E40" s="66">
        <f t="shared" si="0"/>
        <v>0</v>
      </c>
      <c r="F40" s="30">
        <v>13</v>
      </c>
      <c r="G40" s="67">
        <v>0</v>
      </c>
      <c r="H40" s="29">
        <f t="shared" si="1"/>
        <v>0</v>
      </c>
      <c r="I40" s="30">
        <f t="shared" si="1"/>
        <v>0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</row>
    <row r="41" spans="1:99" s="5" customFormat="1" ht="20.100000000000001" customHeight="1" x14ac:dyDescent="0.25">
      <c r="A41" s="62" t="s">
        <v>41</v>
      </c>
      <c r="B41" s="63">
        <v>33.549999999999997</v>
      </c>
      <c r="C41" s="64" t="s">
        <v>68</v>
      </c>
      <c r="D41" s="65"/>
      <c r="E41" s="66">
        <f t="shared" si="0"/>
        <v>0</v>
      </c>
      <c r="F41" s="30">
        <v>2</v>
      </c>
      <c r="G41" s="67">
        <v>87</v>
      </c>
      <c r="H41" s="29">
        <f t="shared" si="1"/>
        <v>0</v>
      </c>
      <c r="I41" s="30">
        <f t="shared" si="1"/>
        <v>0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</row>
    <row r="42" spans="1:99" ht="20.100000000000001" customHeight="1" x14ac:dyDescent="0.25">
      <c r="A42" s="72" t="s">
        <v>42</v>
      </c>
      <c r="B42" s="63">
        <v>41.94</v>
      </c>
      <c r="C42" s="64" t="s">
        <v>68</v>
      </c>
      <c r="D42" s="65"/>
      <c r="E42" s="66">
        <f t="shared" si="0"/>
        <v>0</v>
      </c>
      <c r="F42" s="30">
        <f>159-15</f>
        <v>144</v>
      </c>
      <c r="G42" s="67">
        <v>2210</v>
      </c>
      <c r="H42" s="29">
        <f t="shared" si="1"/>
        <v>0</v>
      </c>
      <c r="I42" s="30">
        <f t="shared" si="1"/>
        <v>0</v>
      </c>
    </row>
    <row r="43" spans="1:99" ht="20.100000000000001" customHeight="1" x14ac:dyDescent="0.25">
      <c r="A43" s="72" t="s">
        <v>43</v>
      </c>
      <c r="B43" s="63">
        <v>50.32</v>
      </c>
      <c r="C43" s="68" t="s">
        <v>68</v>
      </c>
      <c r="D43" s="65"/>
      <c r="E43" s="66">
        <f t="shared" si="0"/>
        <v>0</v>
      </c>
      <c r="F43" s="30">
        <v>0</v>
      </c>
      <c r="G43" s="67">
        <v>143.6</v>
      </c>
      <c r="H43" s="29">
        <f t="shared" si="1"/>
        <v>0</v>
      </c>
      <c r="I43" s="30">
        <f t="shared" si="1"/>
        <v>0</v>
      </c>
    </row>
    <row r="44" spans="1:99" ht="20.100000000000001" customHeight="1" x14ac:dyDescent="0.25">
      <c r="A44" s="72" t="s">
        <v>56</v>
      </c>
      <c r="B44" s="63">
        <v>24.74</v>
      </c>
      <c r="C44" s="64" t="s">
        <v>68</v>
      </c>
      <c r="D44" s="65"/>
      <c r="E44" s="66">
        <f t="shared" si="0"/>
        <v>0</v>
      </c>
      <c r="F44" s="30">
        <v>1</v>
      </c>
      <c r="G44" s="67">
        <v>1068.5</v>
      </c>
      <c r="H44" s="29">
        <f t="shared" si="1"/>
        <v>0</v>
      </c>
      <c r="I44" s="30">
        <f t="shared" si="1"/>
        <v>0</v>
      </c>
    </row>
    <row r="45" spans="1:99" s="5" customFormat="1" ht="20.100000000000001" customHeight="1" x14ac:dyDescent="0.25">
      <c r="A45" s="62" t="s">
        <v>119</v>
      </c>
      <c r="B45" s="63">
        <v>122.31</v>
      </c>
      <c r="C45" s="68" t="s">
        <v>68</v>
      </c>
      <c r="D45" s="65"/>
      <c r="E45" s="66">
        <f t="shared" si="0"/>
        <v>0</v>
      </c>
      <c r="F45" s="30">
        <v>0</v>
      </c>
      <c r="G45" s="67">
        <v>172</v>
      </c>
      <c r="H45" s="29">
        <f t="shared" si="1"/>
        <v>0</v>
      </c>
      <c r="I45" s="30">
        <f t="shared" si="1"/>
        <v>0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</row>
    <row r="46" spans="1:99" s="5" customFormat="1" ht="20.100000000000001" customHeight="1" x14ac:dyDescent="0.25">
      <c r="A46" s="72" t="s">
        <v>57</v>
      </c>
      <c r="B46" s="63">
        <v>15.1</v>
      </c>
      <c r="C46" s="64" t="s">
        <v>67</v>
      </c>
      <c r="D46" s="65"/>
      <c r="E46" s="66">
        <f t="shared" si="0"/>
        <v>0</v>
      </c>
      <c r="F46" s="30">
        <v>0</v>
      </c>
      <c r="G46" s="67">
        <v>0</v>
      </c>
      <c r="H46" s="29">
        <f t="shared" si="1"/>
        <v>0</v>
      </c>
      <c r="I46" s="30">
        <f t="shared" si="1"/>
        <v>0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</row>
    <row r="47" spans="1:99" ht="20.100000000000001" customHeight="1" x14ac:dyDescent="0.25">
      <c r="A47" s="72" t="s">
        <v>58</v>
      </c>
      <c r="B47" s="63">
        <v>23.52</v>
      </c>
      <c r="C47" s="64" t="s">
        <v>67</v>
      </c>
      <c r="D47" s="65"/>
      <c r="E47" s="66">
        <f t="shared" si="0"/>
        <v>0</v>
      </c>
      <c r="F47" s="30">
        <v>4</v>
      </c>
      <c r="G47" s="67">
        <v>0</v>
      </c>
      <c r="H47" s="29">
        <f t="shared" si="1"/>
        <v>0</v>
      </c>
      <c r="I47" s="30">
        <f t="shared" si="1"/>
        <v>0</v>
      </c>
    </row>
    <row r="48" spans="1:99" s="5" customFormat="1" ht="20.100000000000001" customHeight="1" x14ac:dyDescent="0.25">
      <c r="A48" s="62" t="s">
        <v>59</v>
      </c>
      <c r="B48" s="63">
        <v>21.01</v>
      </c>
      <c r="C48" s="64" t="s">
        <v>67</v>
      </c>
      <c r="D48" s="65"/>
      <c r="E48" s="66">
        <f t="shared" si="0"/>
        <v>0</v>
      </c>
      <c r="F48" s="30">
        <v>7</v>
      </c>
      <c r="G48" s="67">
        <v>0</v>
      </c>
      <c r="H48" s="29">
        <f t="shared" si="1"/>
        <v>0</v>
      </c>
      <c r="I48" s="30">
        <f t="shared" si="1"/>
        <v>0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</row>
    <row r="49" spans="1:99" ht="20.100000000000001" customHeight="1" x14ac:dyDescent="0.25">
      <c r="A49" s="62" t="s">
        <v>60</v>
      </c>
      <c r="B49" s="63">
        <v>22.25</v>
      </c>
      <c r="C49" s="68" t="s">
        <v>67</v>
      </c>
      <c r="D49" s="65"/>
      <c r="E49" s="66">
        <f t="shared" si="0"/>
        <v>0</v>
      </c>
      <c r="F49" s="30">
        <v>9</v>
      </c>
      <c r="G49" s="67">
        <v>0</v>
      </c>
      <c r="H49" s="29">
        <f t="shared" si="1"/>
        <v>0</v>
      </c>
      <c r="I49" s="30">
        <f t="shared" si="1"/>
        <v>0</v>
      </c>
    </row>
    <row r="50" spans="1:99" ht="20.100000000000001" customHeight="1" x14ac:dyDescent="0.25">
      <c r="A50" s="62" t="s">
        <v>24</v>
      </c>
      <c r="B50" s="63">
        <v>43.98</v>
      </c>
      <c r="C50" s="68" t="s">
        <v>67</v>
      </c>
      <c r="D50" s="65"/>
      <c r="E50" s="66">
        <f t="shared" si="0"/>
        <v>0</v>
      </c>
      <c r="F50" s="30">
        <v>5</v>
      </c>
      <c r="G50" s="67">
        <v>0</v>
      </c>
      <c r="H50" s="29">
        <f t="shared" si="1"/>
        <v>0</v>
      </c>
      <c r="I50" s="30">
        <f t="shared" si="1"/>
        <v>0</v>
      </c>
    </row>
    <row r="51" spans="1:99" ht="20.100000000000001" customHeight="1" x14ac:dyDescent="0.25">
      <c r="A51" s="62" t="s">
        <v>22</v>
      </c>
      <c r="B51" s="63">
        <v>37.71</v>
      </c>
      <c r="C51" s="64" t="s">
        <v>67</v>
      </c>
      <c r="D51" s="65"/>
      <c r="E51" s="66">
        <f t="shared" si="0"/>
        <v>0</v>
      </c>
      <c r="F51" s="30">
        <v>5</v>
      </c>
      <c r="G51" s="67">
        <v>0</v>
      </c>
      <c r="H51" s="29">
        <f t="shared" si="1"/>
        <v>0</v>
      </c>
      <c r="I51" s="30">
        <f t="shared" si="1"/>
        <v>0</v>
      </c>
    </row>
    <row r="52" spans="1:99" ht="20.100000000000001" customHeight="1" x14ac:dyDescent="0.25">
      <c r="A52" s="62" t="s">
        <v>23</v>
      </c>
      <c r="B52" s="63">
        <v>40.26</v>
      </c>
      <c r="C52" s="68" t="s">
        <v>67</v>
      </c>
      <c r="D52" s="65"/>
      <c r="E52" s="66">
        <f t="shared" si="0"/>
        <v>0</v>
      </c>
      <c r="F52" s="30">
        <v>4</v>
      </c>
      <c r="G52" s="67">
        <v>2</v>
      </c>
      <c r="H52" s="29">
        <f t="shared" si="1"/>
        <v>0</v>
      </c>
      <c r="I52" s="30">
        <f t="shared" si="1"/>
        <v>0</v>
      </c>
    </row>
    <row r="53" spans="1:99" ht="20.100000000000001" customHeight="1" x14ac:dyDescent="0.25">
      <c r="A53" s="62" t="s">
        <v>61</v>
      </c>
      <c r="B53" s="63">
        <v>78.53</v>
      </c>
      <c r="C53" s="64" t="s">
        <v>67</v>
      </c>
      <c r="D53" s="65"/>
      <c r="E53" s="66">
        <f t="shared" si="0"/>
        <v>0</v>
      </c>
      <c r="F53" s="30">
        <v>0</v>
      </c>
      <c r="G53" s="67">
        <v>0</v>
      </c>
      <c r="H53" s="29">
        <f t="shared" si="1"/>
        <v>0</v>
      </c>
      <c r="I53" s="30">
        <f t="shared" si="1"/>
        <v>0</v>
      </c>
    </row>
    <row r="54" spans="1:99" s="5" customFormat="1" ht="20.100000000000001" customHeight="1" x14ac:dyDescent="0.25">
      <c r="A54" s="72" t="s">
        <v>120</v>
      </c>
      <c r="B54" s="63">
        <v>82.71</v>
      </c>
      <c r="C54" s="64" t="s">
        <v>67</v>
      </c>
      <c r="D54" s="65"/>
      <c r="E54" s="66">
        <f t="shared" si="0"/>
        <v>0</v>
      </c>
      <c r="F54" s="30">
        <v>0</v>
      </c>
      <c r="G54" s="67">
        <v>16</v>
      </c>
      <c r="H54" s="29">
        <f t="shared" si="1"/>
        <v>0</v>
      </c>
      <c r="I54" s="30">
        <f t="shared" si="1"/>
        <v>0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</row>
    <row r="55" spans="1:99" s="5" customFormat="1" ht="20.100000000000001" customHeight="1" x14ac:dyDescent="0.25">
      <c r="A55" s="62" t="s">
        <v>62</v>
      </c>
      <c r="B55" s="63">
        <v>66.17</v>
      </c>
      <c r="C55" s="64" t="s">
        <v>67</v>
      </c>
      <c r="D55" s="65"/>
      <c r="E55" s="66">
        <f t="shared" si="0"/>
        <v>0</v>
      </c>
      <c r="F55" s="30">
        <v>4</v>
      </c>
      <c r="G55" s="67">
        <v>0</v>
      </c>
      <c r="H55" s="29">
        <f t="shared" si="1"/>
        <v>0</v>
      </c>
      <c r="I55" s="30">
        <f t="shared" si="1"/>
        <v>0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</row>
    <row r="56" spans="1:99" ht="20.100000000000001" customHeight="1" x14ac:dyDescent="0.25">
      <c r="A56" s="62" t="s">
        <v>44</v>
      </c>
      <c r="B56" s="63">
        <v>100.86</v>
      </c>
      <c r="C56" s="64" t="s">
        <v>67</v>
      </c>
      <c r="D56" s="65"/>
      <c r="E56" s="66">
        <f t="shared" si="0"/>
        <v>0</v>
      </c>
      <c r="F56" s="30">
        <v>18</v>
      </c>
      <c r="G56" s="67">
        <v>1</v>
      </c>
      <c r="H56" s="29">
        <f t="shared" si="1"/>
        <v>0</v>
      </c>
      <c r="I56" s="30">
        <f t="shared" si="1"/>
        <v>0</v>
      </c>
    </row>
    <row r="57" spans="1:99" ht="20.100000000000001" customHeight="1" x14ac:dyDescent="0.25">
      <c r="A57" s="62" t="s">
        <v>45</v>
      </c>
      <c r="B57" s="63">
        <v>204.98</v>
      </c>
      <c r="C57" s="64" t="s">
        <v>67</v>
      </c>
      <c r="D57" s="65"/>
      <c r="E57" s="66">
        <f t="shared" si="0"/>
        <v>0</v>
      </c>
      <c r="F57" s="30">
        <v>0</v>
      </c>
      <c r="G57" s="67">
        <v>0</v>
      </c>
      <c r="H57" s="29">
        <f t="shared" si="1"/>
        <v>0</v>
      </c>
      <c r="I57" s="30">
        <f t="shared" si="1"/>
        <v>0</v>
      </c>
    </row>
    <row r="58" spans="1:99" ht="20.100000000000001" customHeight="1" x14ac:dyDescent="0.25">
      <c r="A58" s="62" t="s">
        <v>121</v>
      </c>
      <c r="B58" s="63">
        <v>126.07</v>
      </c>
      <c r="C58" s="64" t="s">
        <v>67</v>
      </c>
      <c r="D58" s="65"/>
      <c r="E58" s="66">
        <f t="shared" si="0"/>
        <v>0</v>
      </c>
      <c r="F58" s="30">
        <v>0</v>
      </c>
      <c r="G58" s="67">
        <v>0</v>
      </c>
      <c r="H58" s="29">
        <f t="shared" si="1"/>
        <v>0</v>
      </c>
      <c r="I58" s="30">
        <f t="shared" si="1"/>
        <v>0</v>
      </c>
    </row>
    <row r="59" spans="1:99" s="5" customFormat="1" ht="20.100000000000001" customHeight="1" x14ac:dyDescent="0.25">
      <c r="A59" s="62" t="s">
        <v>2</v>
      </c>
      <c r="B59" s="63">
        <v>15.89</v>
      </c>
      <c r="C59" s="64" t="s">
        <v>67</v>
      </c>
      <c r="D59" s="65"/>
      <c r="E59" s="66">
        <f t="shared" si="0"/>
        <v>0</v>
      </c>
      <c r="F59" s="30">
        <v>110</v>
      </c>
      <c r="G59" s="67">
        <v>118</v>
      </c>
      <c r="H59" s="29">
        <f t="shared" si="1"/>
        <v>0</v>
      </c>
      <c r="I59" s="30">
        <f t="shared" si="1"/>
        <v>0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</row>
    <row r="60" spans="1:99" s="5" customFormat="1" ht="20.100000000000001" customHeight="1" x14ac:dyDescent="0.25">
      <c r="A60" s="62" t="s">
        <v>63</v>
      </c>
      <c r="B60" s="63">
        <v>9.01</v>
      </c>
      <c r="C60" s="64" t="s">
        <v>0</v>
      </c>
      <c r="D60" s="65"/>
      <c r="E60" s="66">
        <f t="shared" si="0"/>
        <v>0</v>
      </c>
      <c r="F60" s="30">
        <v>0</v>
      </c>
      <c r="G60" s="67">
        <v>0</v>
      </c>
      <c r="H60" s="29">
        <f t="shared" si="1"/>
        <v>0</v>
      </c>
      <c r="I60" s="30">
        <f t="shared" si="1"/>
        <v>0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</row>
    <row r="61" spans="1:99" s="5" customFormat="1" ht="20.100000000000001" customHeight="1" x14ac:dyDescent="0.25">
      <c r="A61" s="62" t="s">
        <v>3</v>
      </c>
      <c r="B61" s="63">
        <v>12.41</v>
      </c>
      <c r="C61" s="64" t="s">
        <v>0</v>
      </c>
      <c r="D61" s="65"/>
      <c r="E61" s="66">
        <f t="shared" si="0"/>
        <v>0</v>
      </c>
      <c r="F61" s="30">
        <v>104</v>
      </c>
      <c r="G61" s="67">
        <v>0</v>
      </c>
      <c r="H61" s="29">
        <f t="shared" si="1"/>
        <v>0</v>
      </c>
      <c r="I61" s="30">
        <f t="shared" si="1"/>
        <v>0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</row>
    <row r="62" spans="1:99" s="5" customFormat="1" ht="20.100000000000001" customHeight="1" x14ac:dyDescent="0.25">
      <c r="A62" s="62" t="s">
        <v>4</v>
      </c>
      <c r="B62" s="63">
        <v>25.2</v>
      </c>
      <c r="C62" s="64" t="s">
        <v>0</v>
      </c>
      <c r="D62" s="65"/>
      <c r="E62" s="66">
        <f t="shared" si="0"/>
        <v>0</v>
      </c>
      <c r="F62" s="30">
        <v>88</v>
      </c>
      <c r="G62" s="67">
        <v>1</v>
      </c>
      <c r="H62" s="29">
        <f t="shared" si="1"/>
        <v>0</v>
      </c>
      <c r="I62" s="30">
        <f t="shared" si="1"/>
        <v>0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</row>
    <row r="63" spans="1:99" s="5" customFormat="1" ht="20.100000000000001" customHeight="1" x14ac:dyDescent="0.25">
      <c r="A63" s="62" t="s">
        <v>64</v>
      </c>
      <c r="B63" s="63">
        <v>10.119999999999999</v>
      </c>
      <c r="C63" s="64" t="s">
        <v>0</v>
      </c>
      <c r="D63" s="65"/>
      <c r="E63" s="66">
        <f t="shared" si="0"/>
        <v>0</v>
      </c>
      <c r="F63" s="30">
        <v>0</v>
      </c>
      <c r="G63" s="67">
        <v>0</v>
      </c>
      <c r="H63" s="29">
        <f t="shared" si="1"/>
        <v>0</v>
      </c>
      <c r="I63" s="30">
        <f t="shared" si="1"/>
        <v>0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</row>
    <row r="64" spans="1:99" s="5" customFormat="1" ht="20.100000000000001" customHeight="1" x14ac:dyDescent="0.25">
      <c r="A64" s="62" t="s">
        <v>46</v>
      </c>
      <c r="B64" s="63">
        <v>8.4</v>
      </c>
      <c r="C64" s="64" t="s">
        <v>0</v>
      </c>
      <c r="D64" s="65"/>
      <c r="E64" s="66">
        <f t="shared" si="0"/>
        <v>0</v>
      </c>
      <c r="F64" s="30">
        <v>0</v>
      </c>
      <c r="G64" s="67">
        <v>0</v>
      </c>
      <c r="H64" s="29">
        <f t="shared" ref="H64:I104" si="2">D64*F64</f>
        <v>0</v>
      </c>
      <c r="I64" s="30">
        <f t="shared" si="2"/>
        <v>0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</row>
    <row r="65" spans="1:99" s="5" customFormat="1" ht="20.100000000000001" customHeight="1" x14ac:dyDescent="0.25">
      <c r="A65" s="62" t="s">
        <v>122</v>
      </c>
      <c r="B65" s="63">
        <v>5.82</v>
      </c>
      <c r="C65" s="68" t="s">
        <v>68</v>
      </c>
      <c r="D65" s="65"/>
      <c r="E65" s="66">
        <f t="shared" si="0"/>
        <v>0</v>
      </c>
      <c r="F65" s="30">
        <v>0</v>
      </c>
      <c r="G65" s="67">
        <v>0</v>
      </c>
      <c r="H65" s="29">
        <f t="shared" si="2"/>
        <v>0</v>
      </c>
      <c r="I65" s="30">
        <f t="shared" si="2"/>
        <v>0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</row>
    <row r="66" spans="1:99" s="5" customFormat="1" ht="20.100000000000001" customHeight="1" x14ac:dyDescent="0.25">
      <c r="A66" s="62" t="s">
        <v>65</v>
      </c>
      <c r="B66" s="63">
        <v>141.16999999999999</v>
      </c>
      <c r="C66" s="68" t="s">
        <v>67</v>
      </c>
      <c r="D66" s="65"/>
      <c r="E66" s="66">
        <f t="shared" si="0"/>
        <v>0</v>
      </c>
      <c r="F66" s="30">
        <v>0</v>
      </c>
      <c r="G66" s="67">
        <v>0</v>
      </c>
      <c r="H66" s="29">
        <f t="shared" si="2"/>
        <v>0</v>
      </c>
      <c r="I66" s="30">
        <f t="shared" si="2"/>
        <v>0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</row>
    <row r="67" spans="1:99" s="5" customFormat="1" ht="20.100000000000001" customHeight="1" thickBot="1" x14ac:dyDescent="0.3">
      <c r="A67" s="73" t="s">
        <v>66</v>
      </c>
      <c r="B67" s="74">
        <v>114.71</v>
      </c>
      <c r="C67" s="75" t="s">
        <v>67</v>
      </c>
      <c r="D67" s="76"/>
      <c r="E67" s="77">
        <f t="shared" si="0"/>
        <v>0</v>
      </c>
      <c r="F67" s="78">
        <v>3</v>
      </c>
      <c r="G67" s="79">
        <v>0</v>
      </c>
      <c r="H67" s="80">
        <f t="shared" si="2"/>
        <v>0</v>
      </c>
      <c r="I67" s="78">
        <f t="shared" si="2"/>
        <v>0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</row>
    <row r="68" spans="1:99" s="5" customFormat="1" ht="20.100000000000001" customHeight="1" x14ac:dyDescent="0.25">
      <c r="A68" s="181" t="s">
        <v>182</v>
      </c>
      <c r="B68" s="182"/>
      <c r="C68" s="182"/>
      <c r="D68" s="182"/>
      <c r="E68" s="182"/>
      <c r="F68" s="182"/>
      <c r="G68" s="183"/>
      <c r="H68" s="112">
        <f>15*D42</f>
        <v>0</v>
      </c>
      <c r="I68" s="113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</row>
    <row r="69" spans="1:99" s="5" customFormat="1" ht="20.100000000000001" customHeight="1" thickBot="1" x14ac:dyDescent="0.3">
      <c r="A69" s="97" t="s">
        <v>123</v>
      </c>
      <c r="B69" s="81"/>
      <c r="C69" s="82"/>
      <c r="D69" s="83"/>
      <c r="E69" s="84"/>
      <c r="F69" s="85"/>
      <c r="G69" s="86"/>
      <c r="H69" s="85"/>
      <c r="I69" s="85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</row>
    <row r="70" spans="1:99" s="5" customFormat="1" ht="20.100000000000001" customHeight="1" x14ac:dyDescent="0.25">
      <c r="A70" s="56" t="s">
        <v>144</v>
      </c>
      <c r="B70" s="57">
        <v>82.43</v>
      </c>
      <c r="C70" s="103" t="s">
        <v>67</v>
      </c>
      <c r="D70" s="104"/>
      <c r="E70" s="105">
        <f t="shared" si="0"/>
        <v>0</v>
      </c>
      <c r="F70" s="28">
        <v>12</v>
      </c>
      <c r="G70" s="61">
        <v>0</v>
      </c>
      <c r="H70" s="28">
        <f t="shared" si="2"/>
        <v>0</v>
      </c>
      <c r="I70" s="28">
        <f t="shared" si="2"/>
        <v>0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</row>
    <row r="71" spans="1:99" s="5" customFormat="1" ht="20.100000000000001" customHeight="1" x14ac:dyDescent="0.25">
      <c r="A71" s="62" t="s">
        <v>145</v>
      </c>
      <c r="B71" s="63">
        <v>99.75</v>
      </c>
      <c r="C71" s="106" t="s">
        <v>67</v>
      </c>
      <c r="D71" s="87"/>
      <c r="E71" s="88">
        <f t="shared" ref="E71:E104" si="3">ROUND(D71-(D71*0.2),2)</f>
        <v>0</v>
      </c>
      <c r="F71" s="30">
        <v>3</v>
      </c>
      <c r="G71" s="67">
        <v>0</v>
      </c>
      <c r="H71" s="30">
        <f t="shared" si="2"/>
        <v>0</v>
      </c>
      <c r="I71" s="30">
        <f t="shared" si="2"/>
        <v>0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</row>
    <row r="72" spans="1:99" s="5" customFormat="1" ht="20.100000000000001" customHeight="1" x14ac:dyDescent="0.25">
      <c r="A72" s="62" t="s">
        <v>146</v>
      </c>
      <c r="B72" s="63">
        <v>72.260000000000005</v>
      </c>
      <c r="C72" s="106" t="s">
        <v>67</v>
      </c>
      <c r="D72" s="87"/>
      <c r="E72" s="88">
        <f t="shared" si="3"/>
        <v>0</v>
      </c>
      <c r="F72" s="30">
        <v>11</v>
      </c>
      <c r="G72" s="67">
        <v>0</v>
      </c>
      <c r="H72" s="30">
        <f t="shared" si="2"/>
        <v>0</v>
      </c>
      <c r="I72" s="30">
        <f t="shared" si="2"/>
        <v>0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</row>
    <row r="73" spans="1:99" s="5" customFormat="1" ht="20.100000000000001" customHeight="1" x14ac:dyDescent="0.25">
      <c r="A73" s="62" t="s">
        <v>147</v>
      </c>
      <c r="B73" s="63">
        <v>43.33</v>
      </c>
      <c r="C73" s="106" t="s">
        <v>67</v>
      </c>
      <c r="D73" s="87"/>
      <c r="E73" s="88">
        <f t="shared" si="3"/>
        <v>0</v>
      </c>
      <c r="F73" s="30">
        <v>31</v>
      </c>
      <c r="G73" s="67">
        <v>0</v>
      </c>
      <c r="H73" s="30">
        <f t="shared" si="2"/>
        <v>0</v>
      </c>
      <c r="I73" s="30">
        <f t="shared" si="2"/>
        <v>0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</row>
    <row r="74" spans="1:99" s="5" customFormat="1" ht="20.100000000000001" customHeight="1" x14ac:dyDescent="0.25">
      <c r="A74" s="62" t="s">
        <v>148</v>
      </c>
      <c r="B74" s="63">
        <v>62.84</v>
      </c>
      <c r="C74" s="106" t="s">
        <v>67</v>
      </c>
      <c r="D74" s="87"/>
      <c r="E74" s="88">
        <f t="shared" si="3"/>
        <v>0</v>
      </c>
      <c r="F74" s="30">
        <v>13</v>
      </c>
      <c r="G74" s="67">
        <v>0</v>
      </c>
      <c r="H74" s="30">
        <f t="shared" si="2"/>
        <v>0</v>
      </c>
      <c r="I74" s="30">
        <f t="shared" si="2"/>
        <v>0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</row>
    <row r="75" spans="1:99" s="5" customFormat="1" ht="20.100000000000001" customHeight="1" x14ac:dyDescent="0.25">
      <c r="A75" s="62" t="s">
        <v>149</v>
      </c>
      <c r="B75" s="63">
        <v>100</v>
      </c>
      <c r="C75" s="106" t="s">
        <v>80</v>
      </c>
      <c r="D75" s="87"/>
      <c r="E75" s="88">
        <f t="shared" si="3"/>
        <v>0</v>
      </c>
      <c r="F75" s="30">
        <v>0</v>
      </c>
      <c r="G75" s="67">
        <v>0</v>
      </c>
      <c r="H75" s="30">
        <f t="shared" si="2"/>
        <v>0</v>
      </c>
      <c r="I75" s="30">
        <f t="shared" si="2"/>
        <v>0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</row>
    <row r="76" spans="1:99" s="5" customFormat="1" ht="20.100000000000001" customHeight="1" x14ac:dyDescent="0.25">
      <c r="A76" s="62" t="s">
        <v>150</v>
      </c>
      <c r="B76" s="63">
        <v>130</v>
      </c>
      <c r="C76" s="107" t="s">
        <v>80</v>
      </c>
      <c r="D76" s="87"/>
      <c r="E76" s="88">
        <f t="shared" si="3"/>
        <v>0</v>
      </c>
      <c r="F76" s="30">
        <v>0</v>
      </c>
      <c r="G76" s="67">
        <v>0</v>
      </c>
      <c r="H76" s="30">
        <f t="shared" si="2"/>
        <v>0</v>
      </c>
      <c r="I76" s="30">
        <f t="shared" si="2"/>
        <v>0</v>
      </c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</row>
    <row r="77" spans="1:99" ht="45" customHeight="1" x14ac:dyDescent="0.25">
      <c r="A77" s="62" t="s">
        <v>151</v>
      </c>
      <c r="B77" s="63">
        <v>160</v>
      </c>
      <c r="C77" s="107" t="s">
        <v>80</v>
      </c>
      <c r="D77" s="87"/>
      <c r="E77" s="88">
        <f t="shared" si="3"/>
        <v>0</v>
      </c>
      <c r="F77" s="30">
        <v>0</v>
      </c>
      <c r="G77" s="67">
        <v>0</v>
      </c>
      <c r="H77" s="30">
        <f t="shared" si="2"/>
        <v>0</v>
      </c>
      <c r="I77" s="30">
        <f t="shared" si="2"/>
        <v>0</v>
      </c>
    </row>
    <row r="78" spans="1:99" ht="18" x14ac:dyDescent="0.25">
      <c r="A78" s="62" t="s">
        <v>152</v>
      </c>
      <c r="B78" s="63">
        <v>63.37</v>
      </c>
      <c r="C78" s="106" t="s">
        <v>80</v>
      </c>
      <c r="D78" s="87"/>
      <c r="E78" s="88">
        <f t="shared" si="3"/>
        <v>0</v>
      </c>
      <c r="F78" s="30">
        <v>12</v>
      </c>
      <c r="G78" s="67">
        <v>0</v>
      </c>
      <c r="H78" s="30">
        <f t="shared" si="2"/>
        <v>0</v>
      </c>
      <c r="I78" s="30">
        <f t="shared" si="2"/>
        <v>0</v>
      </c>
    </row>
    <row r="79" spans="1:99" ht="18" x14ac:dyDescent="0.25">
      <c r="A79" s="62" t="s">
        <v>153</v>
      </c>
      <c r="B79" s="63">
        <v>30</v>
      </c>
      <c r="C79" s="107" t="s">
        <v>75</v>
      </c>
      <c r="D79" s="87"/>
      <c r="E79" s="88">
        <f t="shared" si="3"/>
        <v>0</v>
      </c>
      <c r="F79" s="30">
        <v>0</v>
      </c>
      <c r="G79" s="67">
        <v>0</v>
      </c>
      <c r="H79" s="30">
        <f t="shared" si="2"/>
        <v>0</v>
      </c>
      <c r="I79" s="30">
        <f t="shared" si="2"/>
        <v>0</v>
      </c>
    </row>
    <row r="80" spans="1:99" ht="18" x14ac:dyDescent="0.25">
      <c r="A80" s="62" t="s">
        <v>154</v>
      </c>
      <c r="B80" s="63">
        <v>45</v>
      </c>
      <c r="C80" s="107" t="s">
        <v>75</v>
      </c>
      <c r="D80" s="87"/>
      <c r="E80" s="88">
        <f t="shared" si="3"/>
        <v>0</v>
      </c>
      <c r="F80" s="30">
        <v>0</v>
      </c>
      <c r="G80" s="67">
        <v>0</v>
      </c>
      <c r="H80" s="30">
        <f t="shared" si="2"/>
        <v>0</v>
      </c>
      <c r="I80" s="30">
        <f t="shared" si="2"/>
        <v>0</v>
      </c>
    </row>
    <row r="81" spans="1:9" ht="18" x14ac:dyDescent="0.25">
      <c r="A81" s="62" t="s">
        <v>155</v>
      </c>
      <c r="B81" s="63">
        <v>73</v>
      </c>
      <c r="C81" s="106" t="s">
        <v>80</v>
      </c>
      <c r="D81" s="87"/>
      <c r="E81" s="88">
        <f t="shared" si="3"/>
        <v>0</v>
      </c>
      <c r="F81" s="30">
        <v>0</v>
      </c>
      <c r="G81" s="67">
        <v>0</v>
      </c>
      <c r="H81" s="30">
        <f t="shared" si="2"/>
        <v>0</v>
      </c>
      <c r="I81" s="30">
        <f t="shared" si="2"/>
        <v>0</v>
      </c>
    </row>
    <row r="82" spans="1:9" ht="18" x14ac:dyDescent="0.25">
      <c r="A82" s="108" t="s">
        <v>156</v>
      </c>
      <c r="B82" s="63">
        <v>166.26</v>
      </c>
      <c r="C82" s="106" t="s">
        <v>80</v>
      </c>
      <c r="D82" s="87"/>
      <c r="E82" s="88">
        <f t="shared" si="3"/>
        <v>0</v>
      </c>
      <c r="F82" s="30">
        <v>0</v>
      </c>
      <c r="G82" s="67">
        <v>0</v>
      </c>
      <c r="H82" s="30">
        <f t="shared" si="2"/>
        <v>0</v>
      </c>
      <c r="I82" s="30">
        <f t="shared" si="2"/>
        <v>0</v>
      </c>
    </row>
    <row r="83" spans="1:9" ht="18" x14ac:dyDescent="0.25">
      <c r="A83" s="62" t="s">
        <v>157</v>
      </c>
      <c r="B83" s="63">
        <v>43.45</v>
      </c>
      <c r="C83" s="106" t="s">
        <v>158</v>
      </c>
      <c r="D83" s="87"/>
      <c r="E83" s="88">
        <f t="shared" si="3"/>
        <v>0</v>
      </c>
      <c r="F83" s="30">
        <v>0</v>
      </c>
      <c r="G83" s="67">
        <v>0</v>
      </c>
      <c r="H83" s="30">
        <f t="shared" si="2"/>
        <v>0</v>
      </c>
      <c r="I83" s="30">
        <f t="shared" si="2"/>
        <v>0</v>
      </c>
    </row>
    <row r="84" spans="1:9" ht="18" x14ac:dyDescent="0.25">
      <c r="A84" s="62" t="s">
        <v>159</v>
      </c>
      <c r="B84" s="63">
        <v>67.930000000000007</v>
      </c>
      <c r="C84" s="107" t="s">
        <v>160</v>
      </c>
      <c r="D84" s="87"/>
      <c r="E84" s="88">
        <f t="shared" si="3"/>
        <v>0</v>
      </c>
      <c r="F84" s="30">
        <v>0</v>
      </c>
      <c r="G84" s="67">
        <v>0</v>
      </c>
      <c r="H84" s="30">
        <f t="shared" si="2"/>
        <v>0</v>
      </c>
      <c r="I84" s="30">
        <f t="shared" si="2"/>
        <v>0</v>
      </c>
    </row>
    <row r="85" spans="1:9" ht="18" x14ac:dyDescent="0.25">
      <c r="A85" s="62" t="s">
        <v>161</v>
      </c>
      <c r="B85" s="63">
        <v>146</v>
      </c>
      <c r="C85" s="106" t="s">
        <v>158</v>
      </c>
      <c r="D85" s="87"/>
      <c r="E85" s="88">
        <f t="shared" si="3"/>
        <v>0</v>
      </c>
      <c r="F85" s="30">
        <v>30</v>
      </c>
      <c r="G85" s="67">
        <v>0</v>
      </c>
      <c r="H85" s="30">
        <f t="shared" si="2"/>
        <v>0</v>
      </c>
      <c r="I85" s="30">
        <f t="shared" si="2"/>
        <v>0</v>
      </c>
    </row>
    <row r="86" spans="1:9" ht="18" x14ac:dyDescent="0.25">
      <c r="A86" s="62" t="s">
        <v>162</v>
      </c>
      <c r="B86" s="63">
        <v>196</v>
      </c>
      <c r="C86" s="106" t="s">
        <v>160</v>
      </c>
      <c r="D86" s="87"/>
      <c r="E86" s="88">
        <f t="shared" si="3"/>
        <v>0</v>
      </c>
      <c r="F86" s="30">
        <v>38</v>
      </c>
      <c r="G86" s="67">
        <v>0</v>
      </c>
      <c r="H86" s="30">
        <f t="shared" si="2"/>
        <v>0</v>
      </c>
      <c r="I86" s="30">
        <f t="shared" si="2"/>
        <v>0</v>
      </c>
    </row>
    <row r="87" spans="1:9" ht="18" x14ac:dyDescent="0.25">
      <c r="A87" s="62" t="s">
        <v>163</v>
      </c>
      <c r="B87" s="63">
        <v>246</v>
      </c>
      <c r="C87" s="106" t="s">
        <v>158</v>
      </c>
      <c r="D87" s="87"/>
      <c r="E87" s="88">
        <f t="shared" si="3"/>
        <v>0</v>
      </c>
      <c r="F87" s="30">
        <v>17</v>
      </c>
      <c r="G87" s="67">
        <v>0</v>
      </c>
      <c r="H87" s="30">
        <f t="shared" si="2"/>
        <v>0</v>
      </c>
      <c r="I87" s="30">
        <f t="shared" si="2"/>
        <v>0</v>
      </c>
    </row>
    <row r="88" spans="1:9" ht="18" x14ac:dyDescent="0.25">
      <c r="A88" s="62" t="s">
        <v>164</v>
      </c>
      <c r="B88" s="63">
        <v>43.45</v>
      </c>
      <c r="C88" s="106" t="s">
        <v>158</v>
      </c>
      <c r="D88" s="87"/>
      <c r="E88" s="88">
        <f t="shared" si="3"/>
        <v>0</v>
      </c>
      <c r="F88" s="30">
        <v>11</v>
      </c>
      <c r="G88" s="67">
        <v>0</v>
      </c>
      <c r="H88" s="30">
        <f t="shared" si="2"/>
        <v>0</v>
      </c>
      <c r="I88" s="30">
        <f t="shared" si="2"/>
        <v>0</v>
      </c>
    </row>
    <row r="89" spans="1:9" ht="18" x14ac:dyDescent="0.25">
      <c r="A89" s="62" t="s">
        <v>165</v>
      </c>
      <c r="B89" s="63">
        <v>52</v>
      </c>
      <c r="C89" s="107" t="s">
        <v>158</v>
      </c>
      <c r="D89" s="87"/>
      <c r="E89" s="88">
        <f t="shared" si="3"/>
        <v>0</v>
      </c>
      <c r="F89" s="30">
        <v>2</v>
      </c>
      <c r="G89" s="67">
        <v>0</v>
      </c>
      <c r="H89" s="30">
        <f t="shared" si="2"/>
        <v>0</v>
      </c>
      <c r="I89" s="30">
        <f t="shared" si="2"/>
        <v>0</v>
      </c>
    </row>
    <row r="90" spans="1:9" ht="18" x14ac:dyDescent="0.25">
      <c r="A90" s="62" t="s">
        <v>166</v>
      </c>
      <c r="B90" s="63">
        <v>57</v>
      </c>
      <c r="C90" s="107" t="s">
        <v>158</v>
      </c>
      <c r="D90" s="87"/>
      <c r="E90" s="88">
        <f t="shared" si="3"/>
        <v>0</v>
      </c>
      <c r="F90" s="30">
        <v>105</v>
      </c>
      <c r="G90" s="67">
        <v>0</v>
      </c>
      <c r="H90" s="30">
        <f t="shared" si="2"/>
        <v>0</v>
      </c>
      <c r="I90" s="30">
        <f t="shared" si="2"/>
        <v>0</v>
      </c>
    </row>
    <row r="91" spans="1:9" ht="18" x14ac:dyDescent="0.25">
      <c r="A91" s="62" t="s">
        <v>167</v>
      </c>
      <c r="B91" s="63">
        <v>11</v>
      </c>
      <c r="C91" s="107" t="s">
        <v>158</v>
      </c>
      <c r="D91" s="87"/>
      <c r="E91" s="88">
        <f t="shared" si="3"/>
        <v>0</v>
      </c>
      <c r="F91" s="30">
        <v>28</v>
      </c>
      <c r="G91" s="67">
        <v>0</v>
      </c>
      <c r="H91" s="30">
        <f t="shared" si="2"/>
        <v>0</v>
      </c>
      <c r="I91" s="30">
        <f t="shared" si="2"/>
        <v>0</v>
      </c>
    </row>
    <row r="92" spans="1:9" ht="18" x14ac:dyDescent="0.25">
      <c r="A92" s="62" t="s">
        <v>168</v>
      </c>
      <c r="B92" s="63">
        <v>17</v>
      </c>
      <c r="C92" s="107" t="s">
        <v>160</v>
      </c>
      <c r="D92" s="87"/>
      <c r="E92" s="88">
        <f t="shared" si="3"/>
        <v>0</v>
      </c>
      <c r="F92" s="30">
        <v>38</v>
      </c>
      <c r="G92" s="67">
        <v>0</v>
      </c>
      <c r="H92" s="30">
        <f t="shared" si="2"/>
        <v>0</v>
      </c>
      <c r="I92" s="30">
        <f t="shared" si="2"/>
        <v>0</v>
      </c>
    </row>
    <row r="93" spans="1:9" ht="18" x14ac:dyDescent="0.25">
      <c r="A93" s="62" t="s">
        <v>169</v>
      </c>
      <c r="B93" s="63">
        <v>7.5</v>
      </c>
      <c r="C93" s="107" t="s">
        <v>160</v>
      </c>
      <c r="D93" s="87"/>
      <c r="E93" s="88">
        <f t="shared" si="3"/>
        <v>0</v>
      </c>
      <c r="F93" s="30">
        <v>5</v>
      </c>
      <c r="G93" s="67">
        <v>0</v>
      </c>
      <c r="H93" s="30">
        <f t="shared" si="2"/>
        <v>0</v>
      </c>
      <c r="I93" s="30">
        <f t="shared" si="2"/>
        <v>0</v>
      </c>
    </row>
    <row r="94" spans="1:9" ht="18" x14ac:dyDescent="0.25">
      <c r="A94" s="62" t="s">
        <v>170</v>
      </c>
      <c r="B94" s="63">
        <v>24.48</v>
      </c>
      <c r="C94" s="107" t="s">
        <v>158</v>
      </c>
      <c r="D94" s="87"/>
      <c r="E94" s="88">
        <f t="shared" si="3"/>
        <v>0</v>
      </c>
      <c r="F94" s="30">
        <v>59</v>
      </c>
      <c r="G94" s="67">
        <v>0</v>
      </c>
      <c r="H94" s="30">
        <f t="shared" si="2"/>
        <v>0</v>
      </c>
      <c r="I94" s="30">
        <f t="shared" si="2"/>
        <v>0</v>
      </c>
    </row>
    <row r="95" spans="1:9" ht="18" x14ac:dyDescent="0.25">
      <c r="A95" s="62" t="s">
        <v>171</v>
      </c>
      <c r="B95" s="63">
        <v>86.73</v>
      </c>
      <c r="C95" s="106" t="s">
        <v>158</v>
      </c>
      <c r="D95" s="87"/>
      <c r="E95" s="88">
        <f t="shared" si="3"/>
        <v>0</v>
      </c>
      <c r="F95" s="30">
        <v>0</v>
      </c>
      <c r="G95" s="67">
        <v>0</v>
      </c>
      <c r="H95" s="30">
        <f t="shared" si="2"/>
        <v>0</v>
      </c>
      <c r="I95" s="30">
        <f t="shared" si="2"/>
        <v>0</v>
      </c>
    </row>
    <row r="96" spans="1:9" ht="18" x14ac:dyDescent="0.25">
      <c r="A96" s="62" t="s">
        <v>172</v>
      </c>
      <c r="B96" s="63">
        <v>129.07</v>
      </c>
      <c r="C96" s="106" t="s">
        <v>158</v>
      </c>
      <c r="D96" s="87"/>
      <c r="E96" s="88">
        <f t="shared" si="3"/>
        <v>0</v>
      </c>
      <c r="F96" s="30">
        <v>0</v>
      </c>
      <c r="G96" s="67">
        <v>0</v>
      </c>
      <c r="H96" s="30">
        <f t="shared" si="2"/>
        <v>0</v>
      </c>
      <c r="I96" s="30">
        <f t="shared" si="2"/>
        <v>0</v>
      </c>
    </row>
    <row r="97" spans="1:9" ht="18" x14ac:dyDescent="0.25">
      <c r="A97" s="62" t="s">
        <v>173</v>
      </c>
      <c r="B97" s="63">
        <v>99</v>
      </c>
      <c r="C97" s="107" t="s">
        <v>68</v>
      </c>
      <c r="D97" s="87"/>
      <c r="E97" s="88">
        <f t="shared" si="3"/>
        <v>0</v>
      </c>
      <c r="F97" s="30">
        <v>90</v>
      </c>
      <c r="G97" s="67">
        <v>0</v>
      </c>
      <c r="H97" s="30">
        <f t="shared" si="2"/>
        <v>0</v>
      </c>
      <c r="I97" s="30">
        <f t="shared" si="2"/>
        <v>0</v>
      </c>
    </row>
    <row r="98" spans="1:9" ht="18" x14ac:dyDescent="0.25">
      <c r="A98" s="62" t="s">
        <v>174</v>
      </c>
      <c r="B98" s="63">
        <v>85</v>
      </c>
      <c r="C98" s="107" t="s">
        <v>68</v>
      </c>
      <c r="D98" s="87"/>
      <c r="E98" s="88">
        <f t="shared" si="3"/>
        <v>0</v>
      </c>
      <c r="F98" s="30">
        <v>65</v>
      </c>
      <c r="G98" s="67">
        <v>362</v>
      </c>
      <c r="H98" s="30">
        <f t="shared" si="2"/>
        <v>0</v>
      </c>
      <c r="I98" s="30">
        <f t="shared" si="2"/>
        <v>0</v>
      </c>
    </row>
    <row r="99" spans="1:9" ht="18" x14ac:dyDescent="0.25">
      <c r="A99" s="62" t="s">
        <v>175</v>
      </c>
      <c r="B99" s="63">
        <v>30</v>
      </c>
      <c r="C99" s="107" t="s">
        <v>160</v>
      </c>
      <c r="D99" s="87"/>
      <c r="E99" s="88">
        <f t="shared" si="3"/>
        <v>0</v>
      </c>
      <c r="F99" s="30">
        <v>11</v>
      </c>
      <c r="G99" s="67">
        <v>0</v>
      </c>
      <c r="H99" s="30">
        <f t="shared" si="2"/>
        <v>0</v>
      </c>
      <c r="I99" s="30">
        <f t="shared" si="2"/>
        <v>0</v>
      </c>
    </row>
    <row r="100" spans="1:9" ht="18" x14ac:dyDescent="0.25">
      <c r="A100" s="62" t="s">
        <v>176</v>
      </c>
      <c r="B100" s="63">
        <v>49</v>
      </c>
      <c r="C100" s="107" t="s">
        <v>160</v>
      </c>
      <c r="D100" s="87"/>
      <c r="E100" s="88">
        <f t="shared" si="3"/>
        <v>0</v>
      </c>
      <c r="F100" s="30">
        <v>12</v>
      </c>
      <c r="G100" s="67">
        <v>0</v>
      </c>
      <c r="H100" s="30">
        <f t="shared" si="2"/>
        <v>0</v>
      </c>
      <c r="I100" s="30">
        <f t="shared" si="2"/>
        <v>0</v>
      </c>
    </row>
    <row r="101" spans="1:9" ht="18" x14ac:dyDescent="0.25">
      <c r="A101" s="62" t="s">
        <v>177</v>
      </c>
      <c r="B101" s="63">
        <v>67.930000000000007</v>
      </c>
      <c r="C101" s="106" t="s">
        <v>158</v>
      </c>
      <c r="D101" s="87"/>
      <c r="E101" s="88">
        <f t="shared" si="3"/>
        <v>0</v>
      </c>
      <c r="F101" s="30">
        <v>74</v>
      </c>
      <c r="G101" s="67">
        <v>0</v>
      </c>
      <c r="H101" s="30">
        <f t="shared" si="2"/>
        <v>0</v>
      </c>
      <c r="I101" s="30">
        <f t="shared" si="2"/>
        <v>0</v>
      </c>
    </row>
    <row r="102" spans="1:9" ht="18" x14ac:dyDescent="0.25">
      <c r="A102" s="62" t="s">
        <v>178</v>
      </c>
      <c r="B102" s="63">
        <v>85</v>
      </c>
      <c r="C102" s="106" t="s">
        <v>158</v>
      </c>
      <c r="D102" s="87"/>
      <c r="E102" s="88">
        <f t="shared" si="3"/>
        <v>0</v>
      </c>
      <c r="F102" s="30">
        <v>3</v>
      </c>
      <c r="G102" s="67">
        <v>0</v>
      </c>
      <c r="H102" s="30">
        <f t="shared" si="2"/>
        <v>0</v>
      </c>
      <c r="I102" s="30">
        <f t="shared" si="2"/>
        <v>0</v>
      </c>
    </row>
    <row r="103" spans="1:9" ht="18" x14ac:dyDescent="0.25">
      <c r="A103" s="62" t="s">
        <v>179</v>
      </c>
      <c r="B103" s="63">
        <v>18.36</v>
      </c>
      <c r="C103" s="107" t="s">
        <v>158</v>
      </c>
      <c r="D103" s="87"/>
      <c r="E103" s="88">
        <f t="shared" si="3"/>
        <v>0</v>
      </c>
      <c r="F103" s="30">
        <v>184</v>
      </c>
      <c r="G103" s="67">
        <v>0</v>
      </c>
      <c r="H103" s="30">
        <f t="shared" si="2"/>
        <v>0</v>
      </c>
      <c r="I103" s="30">
        <f t="shared" si="2"/>
        <v>0</v>
      </c>
    </row>
    <row r="104" spans="1:9" ht="18.75" thickBot="1" x14ac:dyDescent="0.3">
      <c r="A104" s="73" t="s">
        <v>180</v>
      </c>
      <c r="B104" s="74">
        <v>166.26</v>
      </c>
      <c r="C104" s="109" t="s">
        <v>158</v>
      </c>
      <c r="D104" s="110"/>
      <c r="E104" s="111">
        <f t="shared" si="3"/>
        <v>0</v>
      </c>
      <c r="F104" s="78">
        <v>0</v>
      </c>
      <c r="G104" s="79">
        <v>0</v>
      </c>
      <c r="H104" s="78">
        <f t="shared" si="2"/>
        <v>0</v>
      </c>
      <c r="I104" s="78">
        <f t="shared" si="2"/>
        <v>0</v>
      </c>
    </row>
    <row r="105" spans="1:9" ht="15.75" thickBot="1" x14ac:dyDescent="0.3">
      <c r="A105" s="184" t="s">
        <v>17</v>
      </c>
      <c r="B105" s="185"/>
      <c r="C105" s="185"/>
      <c r="D105" s="185"/>
      <c r="E105" s="185"/>
      <c r="F105" s="185"/>
      <c r="G105" s="186"/>
      <c r="H105" s="31">
        <f>SUM(H6:H104)</f>
        <v>0</v>
      </c>
      <c r="I105" s="89">
        <f>SUM(I6:I104)</f>
        <v>0</v>
      </c>
    </row>
    <row r="106" spans="1:9" ht="15.75" thickBot="1" x14ac:dyDescent="0.3">
      <c r="A106" s="90"/>
      <c r="B106" s="93"/>
      <c r="C106" s="90"/>
      <c r="D106"/>
      <c r="E106"/>
      <c r="H106" s="10" t="s">
        <v>208</v>
      </c>
      <c r="I106" s="10" t="s">
        <v>209</v>
      </c>
    </row>
    <row r="107" spans="1:9" x14ac:dyDescent="0.25">
      <c r="A107" s="187" t="s">
        <v>12</v>
      </c>
      <c r="B107" s="187"/>
      <c r="C107" s="187"/>
      <c r="D107" s="187"/>
      <c r="E107" s="187"/>
      <c r="F107" s="187"/>
      <c r="G107" s="187"/>
      <c r="H107" s="187"/>
      <c r="I107" s="187"/>
    </row>
    <row r="108" spans="1:9" x14ac:dyDescent="0.25">
      <c r="A108" s="90"/>
      <c r="B108" s="93"/>
      <c r="C108" s="90"/>
      <c r="D108"/>
      <c r="E108"/>
      <c r="F108" s="22"/>
      <c r="G108" s="22"/>
      <c r="I108"/>
    </row>
    <row r="109" spans="1:9" x14ac:dyDescent="0.25">
      <c r="A109" s="90" t="s">
        <v>13</v>
      </c>
      <c r="B109" s="93"/>
      <c r="C109" s="90"/>
      <c r="D109"/>
      <c r="E109"/>
      <c r="H109" s="98"/>
      <c r="I109" s="99"/>
    </row>
    <row r="110" spans="1:9" x14ac:dyDescent="0.25">
      <c r="A110" s="90"/>
      <c r="B110" s="93"/>
      <c r="C110" s="100"/>
      <c r="F110" s="150"/>
      <c r="G110" s="150"/>
    </row>
    <row r="111" spans="1:9" x14ac:dyDescent="0.25">
      <c r="F111" s="150"/>
      <c r="G111" s="150"/>
    </row>
    <row r="112" spans="1:9" x14ac:dyDescent="0.25">
      <c r="F112" s="150"/>
      <c r="G112" s="150"/>
    </row>
    <row r="113" spans="6:7" x14ac:dyDescent="0.25">
      <c r="F113" s="150"/>
      <c r="G113" s="150"/>
    </row>
    <row r="114" spans="6:7" x14ac:dyDescent="0.25">
      <c r="F114" s="150"/>
      <c r="G114" s="150"/>
    </row>
  </sheetData>
  <sheetProtection algorithmName="SHA-512" hashValue="ctFOtFTOKYXwnxsWWfhfRynaI38y+SHCf9qjPFtjWJBm9I1hfpOn+9uJQKBJRcSRRssT+gpU2FKw6QDYHOxQRw==" saltValue="Mvlfh911o3umdxViU9FMMg==" spinCount="100000" sheet="1" objects="1" scenarios="1"/>
  <mergeCells count="6">
    <mergeCell ref="A107:I107"/>
    <mergeCell ref="A1:I1"/>
    <mergeCell ref="A2:I2"/>
    <mergeCell ref="B4:C4"/>
    <mergeCell ref="A68:G68"/>
    <mergeCell ref="A105:G105"/>
  </mergeCells>
  <pageMargins left="0.7" right="0.7" top="0.75" bottom="0.75" header="0.3" footer="0.3"/>
  <pageSetup paperSize="9" scale="3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H30"/>
  <sheetViews>
    <sheetView zoomScale="55" zoomScaleNormal="55" workbookViewId="0">
      <selection activeCell="F121" sqref="F121"/>
    </sheetView>
  </sheetViews>
  <sheetFormatPr baseColWidth="10" defaultRowHeight="15" x14ac:dyDescent="0.25"/>
  <cols>
    <col min="1" max="1" width="37.85546875" customWidth="1"/>
    <col min="2" max="2" width="20.5703125" customWidth="1"/>
    <col min="3" max="3" width="39.85546875" customWidth="1"/>
    <col min="4" max="4" width="22.140625" customWidth="1"/>
    <col min="5" max="5" width="26.28515625" customWidth="1"/>
  </cols>
  <sheetData>
    <row r="1" spans="1:5" ht="19.5" x14ac:dyDescent="0.25">
      <c r="A1" s="190" t="s">
        <v>181</v>
      </c>
      <c r="B1" s="191"/>
      <c r="C1" s="191"/>
      <c r="D1" s="191"/>
      <c r="E1" s="191"/>
    </row>
    <row r="2" spans="1:5" ht="33" customHeight="1" x14ac:dyDescent="0.25">
      <c r="A2" s="190" t="s">
        <v>72</v>
      </c>
      <c r="B2" s="191"/>
      <c r="C2" s="191"/>
      <c r="D2" s="191"/>
      <c r="E2" s="191"/>
    </row>
    <row r="3" spans="1:5" ht="33" customHeight="1" x14ac:dyDescent="0.25">
      <c r="A3" s="35"/>
      <c r="B3" s="35"/>
      <c r="C3" s="36"/>
      <c r="D3" s="36"/>
    </row>
    <row r="4" spans="1:5" ht="47.25" x14ac:dyDescent="0.25">
      <c r="B4" s="32" t="s">
        <v>124</v>
      </c>
      <c r="C4" s="32" t="s">
        <v>71</v>
      </c>
      <c r="D4" s="32" t="s">
        <v>125</v>
      </c>
      <c r="E4" s="32" t="s">
        <v>126</v>
      </c>
    </row>
    <row r="5" spans="1:5" ht="15.75" thickBot="1" x14ac:dyDescent="0.3"/>
    <row r="6" spans="1:5" ht="39.950000000000003" customHeight="1" thickBot="1" x14ac:dyDescent="0.3">
      <c r="A6" s="33" t="s">
        <v>127</v>
      </c>
      <c r="B6" s="33">
        <v>1</v>
      </c>
      <c r="C6" s="94">
        <v>2868.64</v>
      </c>
      <c r="D6" s="39"/>
      <c r="E6" s="34">
        <f t="shared" ref="E6:E21" si="0">D6*B6</f>
        <v>0</v>
      </c>
    </row>
    <row r="7" spans="1:5" ht="39.950000000000003" customHeight="1" thickBot="1" x14ac:dyDescent="0.3">
      <c r="A7" s="33" t="s">
        <v>128</v>
      </c>
      <c r="B7" s="33">
        <v>3</v>
      </c>
      <c r="C7" s="95">
        <v>24314.799999999999</v>
      </c>
      <c r="D7" s="39"/>
      <c r="E7" s="34">
        <f t="shared" si="0"/>
        <v>0</v>
      </c>
    </row>
    <row r="8" spans="1:5" ht="39.950000000000003" customHeight="1" thickBot="1" x14ac:dyDescent="0.3">
      <c r="A8" s="33" t="s">
        <v>129</v>
      </c>
      <c r="B8" s="33">
        <v>2</v>
      </c>
      <c r="C8" s="95">
        <v>3394.3</v>
      </c>
      <c r="D8" s="39"/>
      <c r="E8" s="34">
        <f t="shared" si="0"/>
        <v>0</v>
      </c>
    </row>
    <row r="9" spans="1:5" ht="39.950000000000003" customHeight="1" thickBot="1" x14ac:dyDescent="0.3">
      <c r="A9" s="33" t="s">
        <v>130</v>
      </c>
      <c r="B9" s="33">
        <v>3</v>
      </c>
      <c r="C9" s="34">
        <v>2282.16</v>
      </c>
      <c r="D9" s="39"/>
      <c r="E9" s="34">
        <f t="shared" si="0"/>
        <v>0</v>
      </c>
    </row>
    <row r="10" spans="1:5" ht="39.950000000000003" customHeight="1" thickBot="1" x14ac:dyDescent="0.3">
      <c r="A10" s="33" t="s">
        <v>131</v>
      </c>
      <c r="B10" s="33">
        <v>2</v>
      </c>
      <c r="C10" s="95">
        <v>13973.96</v>
      </c>
      <c r="D10" s="39"/>
      <c r="E10" s="34">
        <f t="shared" si="0"/>
        <v>0</v>
      </c>
    </row>
    <row r="11" spans="1:5" ht="39.950000000000003" customHeight="1" thickBot="1" x14ac:dyDescent="0.3">
      <c r="A11" s="33" t="s">
        <v>132</v>
      </c>
      <c r="B11" s="33">
        <v>2</v>
      </c>
      <c r="C11" s="95">
        <v>3820.81</v>
      </c>
      <c r="D11" s="39"/>
      <c r="E11" s="91">
        <f t="shared" si="0"/>
        <v>0</v>
      </c>
    </row>
    <row r="12" spans="1:5" ht="39.950000000000003" customHeight="1" thickBot="1" x14ac:dyDescent="0.3">
      <c r="A12" s="92" t="s">
        <v>133</v>
      </c>
      <c r="B12" s="33">
        <v>2</v>
      </c>
      <c r="C12" s="95">
        <v>8239.31</v>
      </c>
      <c r="D12" s="39"/>
      <c r="E12" s="38">
        <f t="shared" si="0"/>
        <v>0</v>
      </c>
    </row>
    <row r="13" spans="1:5" ht="39.950000000000003" customHeight="1" thickBot="1" x14ac:dyDescent="0.3">
      <c r="A13" s="92" t="s">
        <v>134</v>
      </c>
      <c r="B13" s="92">
        <v>2</v>
      </c>
      <c r="C13" s="95">
        <v>52700.76</v>
      </c>
      <c r="D13" s="39"/>
      <c r="E13" s="38">
        <f t="shared" si="0"/>
        <v>0</v>
      </c>
    </row>
    <row r="14" spans="1:5" ht="39.950000000000003" customHeight="1" thickBot="1" x14ac:dyDescent="0.3">
      <c r="A14" s="92" t="s">
        <v>135</v>
      </c>
      <c r="B14" s="92">
        <v>2</v>
      </c>
      <c r="C14" s="95">
        <v>18029.75</v>
      </c>
      <c r="D14" s="39"/>
      <c r="E14" s="38">
        <f t="shared" si="0"/>
        <v>0</v>
      </c>
    </row>
    <row r="15" spans="1:5" ht="39.950000000000003" customHeight="1" thickBot="1" x14ac:dyDescent="0.3">
      <c r="A15" s="92" t="s">
        <v>136</v>
      </c>
      <c r="B15" s="92">
        <v>1</v>
      </c>
      <c r="C15" s="95">
        <v>46574.6</v>
      </c>
      <c r="D15" s="39"/>
      <c r="E15" s="38">
        <f t="shared" si="0"/>
        <v>0</v>
      </c>
    </row>
    <row r="16" spans="1:5" ht="39.950000000000003" customHeight="1" thickBot="1" x14ac:dyDescent="0.3">
      <c r="A16" s="92" t="s">
        <v>137</v>
      </c>
      <c r="B16" s="92">
        <v>1</v>
      </c>
      <c r="C16" s="96">
        <v>3041.71</v>
      </c>
      <c r="D16" s="39"/>
      <c r="E16" s="38">
        <f t="shared" si="0"/>
        <v>0</v>
      </c>
    </row>
    <row r="17" spans="1:8" ht="39.950000000000003" customHeight="1" thickBot="1" x14ac:dyDescent="0.3">
      <c r="A17" s="92" t="s">
        <v>138</v>
      </c>
      <c r="B17" s="92">
        <v>2</v>
      </c>
      <c r="C17" s="95">
        <v>29827.71</v>
      </c>
      <c r="D17" s="39"/>
      <c r="E17" s="38">
        <f t="shared" si="0"/>
        <v>0</v>
      </c>
    </row>
    <row r="18" spans="1:8" ht="39.950000000000003" customHeight="1" thickBot="1" x14ac:dyDescent="0.3">
      <c r="A18" s="92" t="s">
        <v>139</v>
      </c>
      <c r="B18" s="92">
        <v>1</v>
      </c>
      <c r="C18" s="38">
        <v>27641.34</v>
      </c>
      <c r="D18" s="39"/>
      <c r="E18" s="38">
        <f t="shared" si="0"/>
        <v>0</v>
      </c>
    </row>
    <row r="19" spans="1:8" ht="39.950000000000003" customHeight="1" thickBot="1" x14ac:dyDescent="0.3">
      <c r="A19" s="92" t="s">
        <v>140</v>
      </c>
      <c r="B19" s="92">
        <v>1</v>
      </c>
      <c r="C19" s="95">
        <v>531.14</v>
      </c>
      <c r="D19" s="39"/>
      <c r="E19" s="38">
        <f t="shared" si="0"/>
        <v>0</v>
      </c>
    </row>
    <row r="20" spans="1:8" ht="39.950000000000003" customHeight="1" thickBot="1" x14ac:dyDescent="0.3">
      <c r="A20" s="92" t="s">
        <v>141</v>
      </c>
      <c r="B20" s="92">
        <v>1</v>
      </c>
      <c r="C20" s="95">
        <v>28665.67</v>
      </c>
      <c r="D20" s="39"/>
      <c r="E20" s="38">
        <f t="shared" si="0"/>
        <v>0</v>
      </c>
    </row>
    <row r="21" spans="1:8" ht="39.950000000000003" customHeight="1" thickBot="1" x14ac:dyDescent="0.3">
      <c r="A21" s="92" t="s">
        <v>142</v>
      </c>
      <c r="B21" s="92">
        <v>1</v>
      </c>
      <c r="C21" s="96">
        <v>4338.18</v>
      </c>
      <c r="D21" s="39"/>
      <c r="E21" s="38">
        <f t="shared" si="0"/>
        <v>0</v>
      </c>
    </row>
    <row r="22" spans="1:8" ht="39.950000000000003" customHeight="1" x14ac:dyDescent="0.25">
      <c r="A22" s="92" t="s">
        <v>143</v>
      </c>
      <c r="B22" s="92">
        <v>1</v>
      </c>
      <c r="C22" s="95">
        <v>15953.77</v>
      </c>
      <c r="D22" s="39"/>
      <c r="E22" s="38">
        <f>D22*B22</f>
        <v>0</v>
      </c>
    </row>
    <row r="23" spans="1:8" ht="28.5" customHeight="1" x14ac:dyDescent="0.25">
      <c r="A23" s="188" t="s">
        <v>210</v>
      </c>
      <c r="B23" s="189"/>
      <c r="C23" s="189"/>
      <c r="D23" s="38"/>
      <c r="E23" s="38">
        <f>SUM(E6:E22)</f>
        <v>0</v>
      </c>
    </row>
    <row r="25" spans="1:8" x14ac:dyDescent="0.25">
      <c r="E25" s="46"/>
      <c r="H25" s="22"/>
    </row>
    <row r="26" spans="1:8" x14ac:dyDescent="0.25">
      <c r="A26" t="s">
        <v>73</v>
      </c>
      <c r="B26" s="150"/>
      <c r="C26" s="150"/>
      <c r="D26" s="150"/>
      <c r="E26" s="150"/>
    </row>
    <row r="27" spans="1:8" x14ac:dyDescent="0.25">
      <c r="B27" s="150"/>
      <c r="C27" s="150"/>
      <c r="D27" s="150"/>
      <c r="E27" s="150"/>
    </row>
    <row r="28" spans="1:8" x14ac:dyDescent="0.25">
      <c r="B28" s="150"/>
      <c r="C28" s="150"/>
      <c r="D28" s="150"/>
      <c r="E28" s="150"/>
    </row>
    <row r="29" spans="1:8" x14ac:dyDescent="0.25">
      <c r="B29" s="150"/>
      <c r="C29" s="150"/>
      <c r="D29" s="150"/>
      <c r="E29" s="150"/>
    </row>
    <row r="30" spans="1:8" x14ac:dyDescent="0.25">
      <c r="B30" s="150"/>
      <c r="C30" s="150"/>
      <c r="D30" s="150"/>
      <c r="E30" s="150"/>
    </row>
  </sheetData>
  <sheetProtection algorithmName="SHA-512" hashValue="6T2NcOn6BsnTRqNfwj1Zu1c2uD5T1uUzFTc6J1AAQimZ6jKEMi7FAb8cTAf8X3Tj+vym+8Ht+BOUEhOvkkLYiA==" saltValue="cuPaPwHKsXdtcI0BIT1PTQ==" spinCount="100000" sheet="1" objects="1" scenarios="1"/>
  <mergeCells count="3">
    <mergeCell ref="A23:C23"/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122"/>
  <sheetViews>
    <sheetView tabSelected="1" view="pageBreakPreview" topLeftCell="A112" zoomScale="85" zoomScaleNormal="70" zoomScaleSheetLayoutView="85" workbookViewId="0">
      <selection activeCell="F121" sqref="F121"/>
    </sheetView>
  </sheetViews>
  <sheetFormatPr baseColWidth="10" defaultRowHeight="15" x14ac:dyDescent="0.25"/>
  <cols>
    <col min="1" max="1" width="33.5703125" customWidth="1"/>
    <col min="2" max="2" width="18.570312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208" t="s">
        <v>222</v>
      </c>
      <c r="B1" s="209"/>
      <c r="C1" s="209"/>
      <c r="D1" s="209"/>
      <c r="E1" s="209"/>
      <c r="F1" s="209"/>
      <c r="G1" s="210"/>
    </row>
    <row r="2" spans="1:7" ht="18.75" thickBot="1" x14ac:dyDescent="0.3">
      <c r="A2" s="211" t="s">
        <v>14</v>
      </c>
      <c r="B2" s="212"/>
      <c r="C2" s="212"/>
      <c r="D2" s="212"/>
      <c r="E2" s="212"/>
      <c r="F2" s="212"/>
      <c r="G2" s="213"/>
    </row>
    <row r="5" spans="1:7" ht="90" x14ac:dyDescent="0.25">
      <c r="A5" s="11"/>
      <c r="B5" s="12" t="s">
        <v>20</v>
      </c>
      <c r="C5" s="13" t="s">
        <v>15</v>
      </c>
      <c r="D5" s="14" t="s">
        <v>18</v>
      </c>
      <c r="E5" s="14" t="s">
        <v>69</v>
      </c>
      <c r="F5" s="14" t="s">
        <v>70</v>
      </c>
      <c r="G5" s="15" t="s">
        <v>21</v>
      </c>
    </row>
    <row r="6" spans="1:7" ht="32.25" customHeight="1" x14ac:dyDescent="0.25">
      <c r="A6" s="194" t="s">
        <v>220</v>
      </c>
      <c r="B6" s="193">
        <f>7021+2388</f>
        <v>9409</v>
      </c>
      <c r="C6" s="193">
        <v>17.52</v>
      </c>
      <c r="D6" s="20" t="s">
        <v>26</v>
      </c>
      <c r="E6" s="24"/>
      <c r="F6" s="195">
        <f>SUM(E6:E9)</f>
        <v>0</v>
      </c>
      <c r="G6" s="192">
        <f>F6*B6</f>
        <v>0</v>
      </c>
    </row>
    <row r="7" spans="1:7" ht="30" x14ac:dyDescent="0.25">
      <c r="A7" s="194"/>
      <c r="B7" s="193"/>
      <c r="C7" s="193"/>
      <c r="D7" s="20" t="s">
        <v>27</v>
      </c>
      <c r="E7" s="24"/>
      <c r="F7" s="195"/>
      <c r="G7" s="192"/>
    </row>
    <row r="8" spans="1:7" ht="25.5" customHeight="1" x14ac:dyDescent="0.25">
      <c r="A8" s="194"/>
      <c r="B8" s="193"/>
      <c r="C8" s="193"/>
      <c r="D8" s="20" t="s">
        <v>25</v>
      </c>
      <c r="E8" s="24"/>
      <c r="F8" s="195"/>
      <c r="G8" s="192"/>
    </row>
    <row r="9" spans="1:7" ht="34.5" customHeight="1" x14ac:dyDescent="0.25">
      <c r="A9" s="194"/>
      <c r="B9" s="193"/>
      <c r="C9" s="193"/>
      <c r="D9" s="20" t="s">
        <v>19</v>
      </c>
      <c r="E9" s="24"/>
      <c r="F9" s="195"/>
      <c r="G9" s="192"/>
    </row>
    <row r="10" spans="1:7" ht="27" customHeight="1" x14ac:dyDescent="0.25">
      <c r="A10" s="194" t="s">
        <v>81</v>
      </c>
      <c r="B10" s="193">
        <v>9134</v>
      </c>
      <c r="C10" s="193">
        <v>31.25</v>
      </c>
      <c r="D10" s="25" t="s">
        <v>26</v>
      </c>
      <c r="E10" s="24"/>
      <c r="F10" s="195">
        <f>SUM(E10:E13)</f>
        <v>0</v>
      </c>
      <c r="G10" s="192">
        <f>F10*B10</f>
        <v>0</v>
      </c>
    </row>
    <row r="11" spans="1:7" ht="27" customHeight="1" x14ac:dyDescent="0.25">
      <c r="A11" s="194"/>
      <c r="B11" s="193"/>
      <c r="C11" s="193"/>
      <c r="D11" s="25" t="s">
        <v>27</v>
      </c>
      <c r="E11" s="24"/>
      <c r="F11" s="195"/>
      <c r="G11" s="192"/>
    </row>
    <row r="12" spans="1:7" ht="27" customHeight="1" x14ac:dyDescent="0.25">
      <c r="A12" s="194"/>
      <c r="B12" s="193"/>
      <c r="C12" s="193"/>
      <c r="D12" s="25" t="s">
        <v>25</v>
      </c>
      <c r="E12" s="24"/>
      <c r="F12" s="195"/>
      <c r="G12" s="192"/>
    </row>
    <row r="13" spans="1:7" ht="27" customHeight="1" x14ac:dyDescent="0.25">
      <c r="A13" s="194"/>
      <c r="B13" s="193"/>
      <c r="C13" s="193"/>
      <c r="D13" s="25" t="s">
        <v>19</v>
      </c>
      <c r="E13" s="24"/>
      <c r="F13" s="195"/>
      <c r="G13" s="192"/>
    </row>
    <row r="14" spans="1:7" ht="27" customHeight="1" x14ac:dyDescent="0.25">
      <c r="A14" s="194" t="s">
        <v>83</v>
      </c>
      <c r="B14" s="193">
        <f>3997+3245</f>
        <v>7242</v>
      </c>
      <c r="C14" s="193">
        <v>19.079999999999998</v>
      </c>
      <c r="D14" s="25" t="s">
        <v>26</v>
      </c>
      <c r="E14" s="24"/>
      <c r="F14" s="195">
        <f>SUM(E14:E17)</f>
        <v>0</v>
      </c>
      <c r="G14" s="192">
        <f>F14*B14</f>
        <v>0</v>
      </c>
    </row>
    <row r="15" spans="1:7" ht="27" customHeight="1" x14ac:dyDescent="0.25">
      <c r="A15" s="194"/>
      <c r="B15" s="193"/>
      <c r="C15" s="193"/>
      <c r="D15" s="25" t="s">
        <v>27</v>
      </c>
      <c r="E15" s="24"/>
      <c r="F15" s="195"/>
      <c r="G15" s="192"/>
    </row>
    <row r="16" spans="1:7" ht="27" customHeight="1" x14ac:dyDescent="0.25">
      <c r="A16" s="194"/>
      <c r="B16" s="193"/>
      <c r="C16" s="193"/>
      <c r="D16" s="25" t="s">
        <v>25</v>
      </c>
      <c r="E16" s="24"/>
      <c r="F16" s="195"/>
      <c r="G16" s="192"/>
    </row>
    <row r="17" spans="1:7" ht="27" customHeight="1" x14ac:dyDescent="0.25">
      <c r="A17" s="194"/>
      <c r="B17" s="193"/>
      <c r="C17" s="193"/>
      <c r="D17" s="25" t="s">
        <v>19</v>
      </c>
      <c r="E17" s="24"/>
      <c r="F17" s="195"/>
      <c r="G17" s="192"/>
    </row>
    <row r="18" spans="1:7" ht="27" customHeight="1" x14ac:dyDescent="0.25">
      <c r="A18" s="194" t="s">
        <v>84</v>
      </c>
      <c r="B18" s="193">
        <v>500</v>
      </c>
      <c r="C18" s="193">
        <v>37.950000000000003</v>
      </c>
      <c r="D18" s="40" t="s">
        <v>26</v>
      </c>
      <c r="E18" s="24"/>
      <c r="F18" s="195">
        <f>SUM(E18:E21)</f>
        <v>0</v>
      </c>
      <c r="G18" s="192">
        <f>F18*B18</f>
        <v>0</v>
      </c>
    </row>
    <row r="19" spans="1:7" ht="27" customHeight="1" x14ac:dyDescent="0.25">
      <c r="A19" s="194"/>
      <c r="B19" s="193"/>
      <c r="C19" s="193"/>
      <c r="D19" s="40" t="s">
        <v>27</v>
      </c>
      <c r="E19" s="24"/>
      <c r="F19" s="195"/>
      <c r="G19" s="192"/>
    </row>
    <row r="20" spans="1:7" ht="27" customHeight="1" x14ac:dyDescent="0.25">
      <c r="A20" s="194"/>
      <c r="B20" s="193"/>
      <c r="C20" s="193"/>
      <c r="D20" s="40" t="s">
        <v>25</v>
      </c>
      <c r="E20" s="24"/>
      <c r="F20" s="195"/>
      <c r="G20" s="192"/>
    </row>
    <row r="21" spans="1:7" ht="27" customHeight="1" x14ac:dyDescent="0.25">
      <c r="A21" s="194"/>
      <c r="B21" s="193"/>
      <c r="C21" s="193"/>
      <c r="D21" s="40" t="s">
        <v>19</v>
      </c>
      <c r="E21" s="24"/>
      <c r="F21" s="195"/>
      <c r="G21" s="192"/>
    </row>
    <row r="22" spans="1:7" ht="27" customHeight="1" x14ac:dyDescent="0.25">
      <c r="A22" s="194" t="s">
        <v>85</v>
      </c>
      <c r="B22" s="193">
        <v>309</v>
      </c>
      <c r="C22" s="193">
        <v>84.5</v>
      </c>
      <c r="D22" s="40" t="s">
        <v>26</v>
      </c>
      <c r="E22" s="24"/>
      <c r="F22" s="195">
        <f>SUM(E22:E25)</f>
        <v>0</v>
      </c>
      <c r="G22" s="192">
        <f>F22*B22</f>
        <v>0</v>
      </c>
    </row>
    <row r="23" spans="1:7" ht="27" customHeight="1" x14ac:dyDescent="0.25">
      <c r="A23" s="194"/>
      <c r="B23" s="193"/>
      <c r="C23" s="193"/>
      <c r="D23" s="40" t="s">
        <v>27</v>
      </c>
      <c r="E23" s="24"/>
      <c r="F23" s="195"/>
      <c r="G23" s="192"/>
    </row>
    <row r="24" spans="1:7" ht="27" customHeight="1" x14ac:dyDescent="0.25">
      <c r="A24" s="194"/>
      <c r="B24" s="193"/>
      <c r="C24" s="193"/>
      <c r="D24" s="40" t="s">
        <v>25</v>
      </c>
      <c r="E24" s="24"/>
      <c r="F24" s="195"/>
      <c r="G24" s="192"/>
    </row>
    <row r="25" spans="1:7" ht="27" customHeight="1" x14ac:dyDescent="0.25">
      <c r="A25" s="194"/>
      <c r="B25" s="193"/>
      <c r="C25" s="193"/>
      <c r="D25" s="40" t="s">
        <v>19</v>
      </c>
      <c r="E25" s="24"/>
      <c r="F25" s="195"/>
      <c r="G25" s="192"/>
    </row>
    <row r="26" spans="1:7" ht="27" customHeight="1" x14ac:dyDescent="0.25">
      <c r="A26" s="194" t="s">
        <v>86</v>
      </c>
      <c r="B26" s="193">
        <v>180</v>
      </c>
      <c r="C26" s="193">
        <v>68</v>
      </c>
      <c r="D26" s="40" t="s">
        <v>26</v>
      </c>
      <c r="E26" s="24"/>
      <c r="F26" s="195">
        <f>SUM(E26:E29)</f>
        <v>0</v>
      </c>
      <c r="G26" s="192">
        <f>F26*B26</f>
        <v>0</v>
      </c>
    </row>
    <row r="27" spans="1:7" ht="27" customHeight="1" x14ac:dyDescent="0.25">
      <c r="A27" s="194"/>
      <c r="B27" s="193"/>
      <c r="C27" s="193"/>
      <c r="D27" s="40" t="s">
        <v>27</v>
      </c>
      <c r="E27" s="24"/>
      <c r="F27" s="195"/>
      <c r="G27" s="192"/>
    </row>
    <row r="28" spans="1:7" ht="27" customHeight="1" x14ac:dyDescent="0.25">
      <c r="A28" s="194"/>
      <c r="B28" s="193"/>
      <c r="C28" s="193"/>
      <c r="D28" s="40" t="s">
        <v>25</v>
      </c>
      <c r="E28" s="24"/>
      <c r="F28" s="195"/>
      <c r="G28" s="192"/>
    </row>
    <row r="29" spans="1:7" ht="27" customHeight="1" x14ac:dyDescent="0.25">
      <c r="A29" s="194"/>
      <c r="B29" s="193"/>
      <c r="C29" s="193"/>
      <c r="D29" s="40" t="s">
        <v>19</v>
      </c>
      <c r="E29" s="24"/>
      <c r="F29" s="195"/>
      <c r="G29" s="192"/>
    </row>
    <row r="30" spans="1:7" ht="27" customHeight="1" x14ac:dyDescent="0.25">
      <c r="A30" s="194" t="s">
        <v>87</v>
      </c>
      <c r="B30" s="193">
        <v>1650</v>
      </c>
      <c r="C30" s="193">
        <v>14.95</v>
      </c>
      <c r="D30" s="37" t="s">
        <v>26</v>
      </c>
      <c r="E30" s="24"/>
      <c r="F30" s="195">
        <f>SUM(E30:E33)</f>
        <v>0</v>
      </c>
      <c r="G30" s="192">
        <f>F30*B30</f>
        <v>0</v>
      </c>
    </row>
    <row r="31" spans="1:7" ht="27" customHeight="1" x14ac:dyDescent="0.25">
      <c r="A31" s="194"/>
      <c r="B31" s="193"/>
      <c r="C31" s="193"/>
      <c r="D31" s="37" t="s">
        <v>27</v>
      </c>
      <c r="E31" s="24"/>
      <c r="F31" s="195"/>
      <c r="G31" s="192"/>
    </row>
    <row r="32" spans="1:7" ht="27" customHeight="1" x14ac:dyDescent="0.25">
      <c r="A32" s="194"/>
      <c r="B32" s="193"/>
      <c r="C32" s="193"/>
      <c r="D32" s="37" t="s">
        <v>25</v>
      </c>
      <c r="E32" s="24"/>
      <c r="F32" s="195"/>
      <c r="G32" s="192"/>
    </row>
    <row r="33" spans="1:7" ht="27" customHeight="1" x14ac:dyDescent="0.25">
      <c r="A33" s="194"/>
      <c r="B33" s="193"/>
      <c r="C33" s="193"/>
      <c r="D33" s="37" t="s">
        <v>19</v>
      </c>
      <c r="E33" s="24"/>
      <c r="F33" s="195"/>
      <c r="G33" s="192"/>
    </row>
    <row r="34" spans="1:7" ht="27" customHeight="1" x14ac:dyDescent="0.25">
      <c r="A34" s="194" t="s">
        <v>89</v>
      </c>
      <c r="B34" s="193">
        <v>20906</v>
      </c>
      <c r="C34" s="193">
        <v>20.399999999999999</v>
      </c>
      <c r="D34" s="40" t="s">
        <v>26</v>
      </c>
      <c r="E34" s="24"/>
      <c r="F34" s="195">
        <f>SUM(E34:E37)</f>
        <v>0</v>
      </c>
      <c r="G34" s="192">
        <f>F34*B34</f>
        <v>0</v>
      </c>
    </row>
    <row r="35" spans="1:7" ht="27" customHeight="1" x14ac:dyDescent="0.25">
      <c r="A35" s="194"/>
      <c r="B35" s="193"/>
      <c r="C35" s="193"/>
      <c r="D35" s="40" t="s">
        <v>27</v>
      </c>
      <c r="E35" s="24"/>
      <c r="F35" s="195"/>
      <c r="G35" s="192"/>
    </row>
    <row r="36" spans="1:7" ht="27" customHeight="1" x14ac:dyDescent="0.25">
      <c r="A36" s="194"/>
      <c r="B36" s="193"/>
      <c r="C36" s="193"/>
      <c r="D36" s="40" t="s">
        <v>25</v>
      </c>
      <c r="E36" s="24"/>
      <c r="F36" s="195"/>
      <c r="G36" s="192"/>
    </row>
    <row r="37" spans="1:7" ht="27" customHeight="1" x14ac:dyDescent="0.25">
      <c r="A37" s="194"/>
      <c r="B37" s="193"/>
      <c r="C37" s="193"/>
      <c r="D37" s="40" t="s">
        <v>19</v>
      </c>
      <c r="E37" s="24"/>
      <c r="F37" s="195"/>
      <c r="G37" s="192"/>
    </row>
    <row r="38" spans="1:7" ht="27" customHeight="1" x14ac:dyDescent="0.25">
      <c r="A38" s="194" t="s">
        <v>90</v>
      </c>
      <c r="B38" s="193">
        <v>72</v>
      </c>
      <c r="C38" s="193">
        <v>86.72</v>
      </c>
      <c r="D38" s="42" t="s">
        <v>26</v>
      </c>
      <c r="E38" s="24"/>
      <c r="F38" s="195">
        <f>SUM(E38:E41)</f>
        <v>0</v>
      </c>
      <c r="G38" s="192">
        <f>F38*B38</f>
        <v>0</v>
      </c>
    </row>
    <row r="39" spans="1:7" ht="27" customHeight="1" x14ac:dyDescent="0.25">
      <c r="A39" s="194"/>
      <c r="B39" s="193"/>
      <c r="C39" s="193"/>
      <c r="D39" s="42" t="s">
        <v>27</v>
      </c>
      <c r="E39" s="24"/>
      <c r="F39" s="195"/>
      <c r="G39" s="192"/>
    </row>
    <row r="40" spans="1:7" ht="27" customHeight="1" x14ac:dyDescent="0.25">
      <c r="A40" s="194"/>
      <c r="B40" s="193"/>
      <c r="C40" s="193"/>
      <c r="D40" s="42" t="s">
        <v>25</v>
      </c>
      <c r="E40" s="24"/>
      <c r="F40" s="195"/>
      <c r="G40" s="192"/>
    </row>
    <row r="41" spans="1:7" ht="27" customHeight="1" x14ac:dyDescent="0.25">
      <c r="A41" s="194"/>
      <c r="B41" s="193"/>
      <c r="C41" s="193"/>
      <c r="D41" s="42" t="s">
        <v>19</v>
      </c>
      <c r="E41" s="24"/>
      <c r="F41" s="195"/>
      <c r="G41" s="192"/>
    </row>
    <row r="42" spans="1:7" ht="27" customHeight="1" x14ac:dyDescent="0.25">
      <c r="A42" s="194" t="s">
        <v>91</v>
      </c>
      <c r="B42" s="193">
        <v>192</v>
      </c>
      <c r="C42" s="193">
        <v>86.72</v>
      </c>
      <c r="D42" s="42" t="s">
        <v>26</v>
      </c>
      <c r="E42" s="24"/>
      <c r="F42" s="195">
        <f>SUM(E42:E45)</f>
        <v>0</v>
      </c>
      <c r="G42" s="192">
        <f>F42*B42</f>
        <v>0</v>
      </c>
    </row>
    <row r="43" spans="1:7" ht="27" customHeight="1" x14ac:dyDescent="0.25">
      <c r="A43" s="194"/>
      <c r="B43" s="193"/>
      <c r="C43" s="193"/>
      <c r="D43" s="42" t="s">
        <v>27</v>
      </c>
      <c r="E43" s="24"/>
      <c r="F43" s="195"/>
      <c r="G43" s="192"/>
    </row>
    <row r="44" spans="1:7" ht="27" customHeight="1" x14ac:dyDescent="0.25">
      <c r="A44" s="194"/>
      <c r="B44" s="193"/>
      <c r="C44" s="193"/>
      <c r="D44" s="42" t="s">
        <v>25</v>
      </c>
      <c r="E44" s="24"/>
      <c r="F44" s="195"/>
      <c r="G44" s="192"/>
    </row>
    <row r="45" spans="1:7" ht="27" customHeight="1" x14ac:dyDescent="0.25">
      <c r="A45" s="194"/>
      <c r="B45" s="193"/>
      <c r="C45" s="193"/>
      <c r="D45" s="42" t="s">
        <v>19</v>
      </c>
      <c r="E45" s="24"/>
      <c r="F45" s="195"/>
      <c r="G45" s="192"/>
    </row>
    <row r="46" spans="1:7" ht="27" customHeight="1" x14ac:dyDescent="0.25">
      <c r="A46" s="194" t="s">
        <v>92</v>
      </c>
      <c r="B46" s="193">
        <v>3600</v>
      </c>
      <c r="C46" s="193">
        <v>50</v>
      </c>
      <c r="D46" s="42" t="s">
        <v>26</v>
      </c>
      <c r="E46" s="24"/>
      <c r="F46" s="195">
        <f>SUM(E46:E49)</f>
        <v>0</v>
      </c>
      <c r="G46" s="192">
        <f>F46*B46</f>
        <v>0</v>
      </c>
    </row>
    <row r="47" spans="1:7" ht="27" customHeight="1" x14ac:dyDescent="0.25">
      <c r="A47" s="194"/>
      <c r="B47" s="193"/>
      <c r="C47" s="193"/>
      <c r="D47" s="42" t="s">
        <v>27</v>
      </c>
      <c r="E47" s="24"/>
      <c r="F47" s="195"/>
      <c r="G47" s="192"/>
    </row>
    <row r="48" spans="1:7" ht="27" customHeight="1" x14ac:dyDescent="0.25">
      <c r="A48" s="194"/>
      <c r="B48" s="193"/>
      <c r="C48" s="193"/>
      <c r="D48" s="42" t="s">
        <v>25</v>
      </c>
      <c r="E48" s="24"/>
      <c r="F48" s="195"/>
      <c r="G48" s="192"/>
    </row>
    <row r="49" spans="1:7" ht="27" customHeight="1" x14ac:dyDescent="0.25">
      <c r="A49" s="194"/>
      <c r="B49" s="193"/>
      <c r="C49" s="193"/>
      <c r="D49" s="42" t="s">
        <v>19</v>
      </c>
      <c r="E49" s="24"/>
      <c r="F49" s="195"/>
      <c r="G49" s="192"/>
    </row>
    <row r="50" spans="1:7" ht="27" customHeight="1" x14ac:dyDescent="0.25">
      <c r="A50" s="194" t="s">
        <v>93</v>
      </c>
      <c r="B50" s="193">
        <v>100</v>
      </c>
      <c r="C50" s="193">
        <v>86.72</v>
      </c>
      <c r="D50" s="42" t="s">
        <v>26</v>
      </c>
      <c r="E50" s="24"/>
      <c r="F50" s="195">
        <f>SUM(E50:E53)</f>
        <v>0</v>
      </c>
      <c r="G50" s="192">
        <f>F50*B50</f>
        <v>0</v>
      </c>
    </row>
    <row r="51" spans="1:7" ht="27" customHeight="1" x14ac:dyDescent="0.25">
      <c r="A51" s="194"/>
      <c r="B51" s="193"/>
      <c r="C51" s="193"/>
      <c r="D51" s="42" t="s">
        <v>27</v>
      </c>
      <c r="E51" s="24"/>
      <c r="F51" s="195"/>
      <c r="G51" s="192"/>
    </row>
    <row r="52" spans="1:7" ht="27" customHeight="1" x14ac:dyDescent="0.25">
      <c r="A52" s="194"/>
      <c r="B52" s="193"/>
      <c r="C52" s="193"/>
      <c r="D52" s="42" t="s">
        <v>25</v>
      </c>
      <c r="E52" s="24"/>
      <c r="F52" s="195"/>
      <c r="G52" s="192"/>
    </row>
    <row r="53" spans="1:7" ht="27" customHeight="1" x14ac:dyDescent="0.25">
      <c r="A53" s="194"/>
      <c r="B53" s="193"/>
      <c r="C53" s="193"/>
      <c r="D53" s="42" t="s">
        <v>19</v>
      </c>
      <c r="E53" s="24"/>
      <c r="F53" s="195"/>
      <c r="G53" s="192"/>
    </row>
    <row r="54" spans="1:7" ht="27" customHeight="1" x14ac:dyDescent="0.25">
      <c r="A54" s="194" t="s">
        <v>94</v>
      </c>
      <c r="B54" s="193">
        <v>36</v>
      </c>
      <c r="C54" s="193">
        <v>53.1</v>
      </c>
      <c r="D54" s="42" t="s">
        <v>26</v>
      </c>
      <c r="E54" s="24"/>
      <c r="F54" s="195">
        <f>SUM(E54:E57)</f>
        <v>0</v>
      </c>
      <c r="G54" s="192">
        <f>F54*B54</f>
        <v>0</v>
      </c>
    </row>
    <row r="55" spans="1:7" ht="27" customHeight="1" x14ac:dyDescent="0.25">
      <c r="A55" s="194"/>
      <c r="B55" s="193"/>
      <c r="C55" s="193"/>
      <c r="D55" s="42" t="s">
        <v>27</v>
      </c>
      <c r="E55" s="24"/>
      <c r="F55" s="195"/>
      <c r="G55" s="192"/>
    </row>
    <row r="56" spans="1:7" ht="27" customHeight="1" x14ac:dyDescent="0.25">
      <c r="A56" s="194"/>
      <c r="B56" s="193"/>
      <c r="C56" s="193"/>
      <c r="D56" s="42" t="s">
        <v>25</v>
      </c>
      <c r="E56" s="24"/>
      <c r="F56" s="195"/>
      <c r="G56" s="192"/>
    </row>
    <row r="57" spans="1:7" ht="27" customHeight="1" x14ac:dyDescent="0.25">
      <c r="A57" s="194"/>
      <c r="B57" s="193"/>
      <c r="C57" s="193"/>
      <c r="D57" s="42" t="s">
        <v>19</v>
      </c>
      <c r="E57" s="24"/>
      <c r="F57" s="195"/>
      <c r="G57" s="192"/>
    </row>
    <row r="58" spans="1:7" ht="27" customHeight="1" x14ac:dyDescent="0.25">
      <c r="A58" s="194" t="s">
        <v>95</v>
      </c>
      <c r="B58" s="193">
        <v>2348</v>
      </c>
      <c r="C58" s="193">
        <v>33.1</v>
      </c>
      <c r="D58" s="42" t="s">
        <v>26</v>
      </c>
      <c r="E58" s="24"/>
      <c r="F58" s="195">
        <f>SUM(E58:E61)</f>
        <v>0</v>
      </c>
      <c r="G58" s="192">
        <f>F58*B58</f>
        <v>0</v>
      </c>
    </row>
    <row r="59" spans="1:7" ht="27" customHeight="1" x14ac:dyDescent="0.25">
      <c r="A59" s="194"/>
      <c r="B59" s="193"/>
      <c r="C59" s="193"/>
      <c r="D59" s="42" t="s">
        <v>27</v>
      </c>
      <c r="E59" s="24"/>
      <c r="F59" s="195"/>
      <c r="G59" s="192"/>
    </row>
    <row r="60" spans="1:7" ht="27" customHeight="1" x14ac:dyDescent="0.25">
      <c r="A60" s="194"/>
      <c r="B60" s="193"/>
      <c r="C60" s="193"/>
      <c r="D60" s="42" t="s">
        <v>25</v>
      </c>
      <c r="E60" s="24"/>
      <c r="F60" s="195"/>
      <c r="G60" s="192"/>
    </row>
    <row r="61" spans="1:7" ht="27" customHeight="1" x14ac:dyDescent="0.25">
      <c r="A61" s="194"/>
      <c r="B61" s="193"/>
      <c r="C61" s="193"/>
      <c r="D61" s="42" t="s">
        <v>19</v>
      </c>
      <c r="E61" s="24"/>
      <c r="F61" s="195"/>
      <c r="G61" s="192"/>
    </row>
    <row r="62" spans="1:7" ht="27" customHeight="1" x14ac:dyDescent="0.25">
      <c r="A62" s="194" t="s">
        <v>96</v>
      </c>
      <c r="B62" s="193">
        <v>296</v>
      </c>
      <c r="C62" s="193">
        <v>33.1</v>
      </c>
      <c r="D62" s="42" t="s">
        <v>26</v>
      </c>
      <c r="E62" s="24"/>
      <c r="F62" s="195">
        <f>SUM(E62:E65)</f>
        <v>0</v>
      </c>
      <c r="G62" s="192">
        <f>F62*B62</f>
        <v>0</v>
      </c>
    </row>
    <row r="63" spans="1:7" ht="27" customHeight="1" x14ac:dyDescent="0.25">
      <c r="A63" s="194"/>
      <c r="B63" s="193"/>
      <c r="C63" s="193"/>
      <c r="D63" s="42" t="s">
        <v>27</v>
      </c>
      <c r="E63" s="24"/>
      <c r="F63" s="195"/>
      <c r="G63" s="192"/>
    </row>
    <row r="64" spans="1:7" ht="27" customHeight="1" x14ac:dyDescent="0.25">
      <c r="A64" s="194"/>
      <c r="B64" s="193"/>
      <c r="C64" s="193"/>
      <c r="D64" s="42" t="s">
        <v>25</v>
      </c>
      <c r="E64" s="24"/>
      <c r="F64" s="195"/>
      <c r="G64" s="192"/>
    </row>
    <row r="65" spans="1:7" ht="27" customHeight="1" x14ac:dyDescent="0.25">
      <c r="A65" s="194"/>
      <c r="B65" s="193"/>
      <c r="C65" s="193"/>
      <c r="D65" s="42" t="s">
        <v>19</v>
      </c>
      <c r="E65" s="24"/>
      <c r="F65" s="195"/>
      <c r="G65" s="192"/>
    </row>
    <row r="66" spans="1:7" ht="27" customHeight="1" x14ac:dyDescent="0.25">
      <c r="A66" s="194" t="s">
        <v>88</v>
      </c>
      <c r="B66" s="193">
        <v>790</v>
      </c>
      <c r="C66" s="193">
        <v>31.25</v>
      </c>
      <c r="D66" s="42" t="s">
        <v>26</v>
      </c>
      <c r="E66" s="24"/>
      <c r="F66" s="195">
        <f>SUM(E66:E69)</f>
        <v>0</v>
      </c>
      <c r="G66" s="192">
        <f>F66*B66</f>
        <v>0</v>
      </c>
    </row>
    <row r="67" spans="1:7" ht="27" customHeight="1" x14ac:dyDescent="0.25">
      <c r="A67" s="194"/>
      <c r="B67" s="193"/>
      <c r="C67" s="193"/>
      <c r="D67" s="42" t="s">
        <v>27</v>
      </c>
      <c r="E67" s="24"/>
      <c r="F67" s="195"/>
      <c r="G67" s="192"/>
    </row>
    <row r="68" spans="1:7" ht="27" customHeight="1" x14ac:dyDescent="0.25">
      <c r="A68" s="194"/>
      <c r="B68" s="193"/>
      <c r="C68" s="193"/>
      <c r="D68" s="42" t="s">
        <v>25</v>
      </c>
      <c r="E68" s="24"/>
      <c r="F68" s="195"/>
      <c r="G68" s="192"/>
    </row>
    <row r="69" spans="1:7" ht="27" customHeight="1" x14ac:dyDescent="0.25">
      <c r="A69" s="194"/>
      <c r="B69" s="193"/>
      <c r="C69" s="193"/>
      <c r="D69" s="42" t="s">
        <v>19</v>
      </c>
      <c r="E69" s="24"/>
      <c r="F69" s="195"/>
      <c r="G69" s="192"/>
    </row>
    <row r="70" spans="1:7" ht="27" customHeight="1" x14ac:dyDescent="0.25">
      <c r="A70" s="194" t="s">
        <v>98</v>
      </c>
      <c r="B70" s="193">
        <v>271</v>
      </c>
      <c r="C70" s="193">
        <v>9.91</v>
      </c>
      <c r="D70" s="42" t="s">
        <v>26</v>
      </c>
      <c r="E70" s="24"/>
      <c r="F70" s="195">
        <f>SUM(E70:E73)</f>
        <v>0</v>
      </c>
      <c r="G70" s="192">
        <f>F70*B70</f>
        <v>0</v>
      </c>
    </row>
    <row r="71" spans="1:7" ht="27" customHeight="1" x14ac:dyDescent="0.25">
      <c r="A71" s="194"/>
      <c r="B71" s="193"/>
      <c r="C71" s="193"/>
      <c r="D71" s="42" t="s">
        <v>27</v>
      </c>
      <c r="E71" s="24"/>
      <c r="F71" s="195"/>
      <c r="G71" s="192"/>
    </row>
    <row r="72" spans="1:7" ht="27" customHeight="1" x14ac:dyDescent="0.25">
      <c r="A72" s="194"/>
      <c r="B72" s="193"/>
      <c r="C72" s="193"/>
      <c r="D72" s="42" t="s">
        <v>25</v>
      </c>
      <c r="E72" s="24"/>
      <c r="F72" s="195"/>
      <c r="G72" s="192"/>
    </row>
    <row r="73" spans="1:7" ht="27" customHeight="1" x14ac:dyDescent="0.25">
      <c r="A73" s="194"/>
      <c r="B73" s="193"/>
      <c r="C73" s="193"/>
      <c r="D73" s="42" t="s">
        <v>19</v>
      </c>
      <c r="E73" s="24"/>
      <c r="F73" s="195"/>
      <c r="G73" s="192"/>
    </row>
    <row r="74" spans="1:7" ht="27" customHeight="1" x14ac:dyDescent="0.25">
      <c r="A74" s="194" t="s">
        <v>99</v>
      </c>
      <c r="B74" s="193">
        <v>126</v>
      </c>
      <c r="C74" s="193">
        <v>33.1</v>
      </c>
      <c r="D74" s="42" t="s">
        <v>26</v>
      </c>
      <c r="E74" s="24"/>
      <c r="F74" s="195">
        <f>SUM(E74:E77)</f>
        <v>0</v>
      </c>
      <c r="G74" s="192">
        <f>F74*B74</f>
        <v>0</v>
      </c>
    </row>
    <row r="75" spans="1:7" ht="27" customHeight="1" x14ac:dyDescent="0.25">
      <c r="A75" s="194"/>
      <c r="B75" s="193"/>
      <c r="C75" s="193"/>
      <c r="D75" s="42" t="s">
        <v>27</v>
      </c>
      <c r="E75" s="24"/>
      <c r="F75" s="195"/>
      <c r="G75" s="192"/>
    </row>
    <row r="76" spans="1:7" ht="27" customHeight="1" x14ac:dyDescent="0.25">
      <c r="A76" s="194"/>
      <c r="B76" s="193"/>
      <c r="C76" s="193"/>
      <c r="D76" s="42" t="s">
        <v>25</v>
      </c>
      <c r="E76" s="24"/>
      <c r="F76" s="195"/>
      <c r="G76" s="192"/>
    </row>
    <row r="77" spans="1:7" ht="27" customHeight="1" x14ac:dyDescent="0.25">
      <c r="A77" s="194"/>
      <c r="B77" s="193"/>
      <c r="C77" s="193"/>
      <c r="D77" s="42" t="s">
        <v>19</v>
      </c>
      <c r="E77" s="24"/>
      <c r="F77" s="195"/>
      <c r="G77" s="192"/>
    </row>
    <row r="78" spans="1:7" ht="27" customHeight="1" x14ac:dyDescent="0.25">
      <c r="A78" s="194" t="s">
        <v>100</v>
      </c>
      <c r="B78" s="193">
        <v>2526</v>
      </c>
      <c r="C78" s="193">
        <v>33.1</v>
      </c>
      <c r="D78" s="42" t="s">
        <v>26</v>
      </c>
      <c r="E78" s="24"/>
      <c r="F78" s="195">
        <f>SUM(E78:E81)</f>
        <v>0</v>
      </c>
      <c r="G78" s="192">
        <f>F78*B78</f>
        <v>0</v>
      </c>
    </row>
    <row r="79" spans="1:7" ht="27" customHeight="1" x14ac:dyDescent="0.25">
      <c r="A79" s="194"/>
      <c r="B79" s="193"/>
      <c r="C79" s="193"/>
      <c r="D79" s="42" t="s">
        <v>27</v>
      </c>
      <c r="E79" s="24"/>
      <c r="F79" s="195"/>
      <c r="G79" s="192"/>
    </row>
    <row r="80" spans="1:7" ht="27" customHeight="1" x14ac:dyDescent="0.25">
      <c r="A80" s="194"/>
      <c r="B80" s="193"/>
      <c r="C80" s="193"/>
      <c r="D80" s="42" t="s">
        <v>25</v>
      </c>
      <c r="E80" s="24"/>
      <c r="F80" s="195"/>
      <c r="G80" s="192"/>
    </row>
    <row r="81" spans="1:7" ht="27" customHeight="1" x14ac:dyDescent="0.25">
      <c r="A81" s="194"/>
      <c r="B81" s="193"/>
      <c r="C81" s="193"/>
      <c r="D81" s="42" t="s">
        <v>19</v>
      </c>
      <c r="E81" s="24"/>
      <c r="F81" s="195"/>
      <c r="G81" s="192"/>
    </row>
    <row r="82" spans="1:7" ht="27" customHeight="1" x14ac:dyDescent="0.25">
      <c r="A82" s="194" t="s">
        <v>101</v>
      </c>
      <c r="B82" s="193">
        <v>8311</v>
      </c>
      <c r="C82" s="193">
        <v>33.1</v>
      </c>
      <c r="D82" s="42" t="s">
        <v>26</v>
      </c>
      <c r="E82" s="24"/>
      <c r="F82" s="195">
        <f>SUM(E82:E85)</f>
        <v>0</v>
      </c>
      <c r="G82" s="192">
        <f>F82*B82</f>
        <v>0</v>
      </c>
    </row>
    <row r="83" spans="1:7" ht="27" customHeight="1" x14ac:dyDescent="0.25">
      <c r="A83" s="194"/>
      <c r="B83" s="193"/>
      <c r="C83" s="193"/>
      <c r="D83" s="42" t="s">
        <v>27</v>
      </c>
      <c r="E83" s="24"/>
      <c r="F83" s="195"/>
      <c r="G83" s="192"/>
    </row>
    <row r="84" spans="1:7" ht="27" customHeight="1" x14ac:dyDescent="0.25">
      <c r="A84" s="194"/>
      <c r="B84" s="193"/>
      <c r="C84" s="193"/>
      <c r="D84" s="42" t="s">
        <v>25</v>
      </c>
      <c r="E84" s="24"/>
      <c r="F84" s="195"/>
      <c r="G84" s="192"/>
    </row>
    <row r="85" spans="1:7" ht="27" customHeight="1" x14ac:dyDescent="0.25">
      <c r="A85" s="194"/>
      <c r="B85" s="193"/>
      <c r="C85" s="193"/>
      <c r="D85" s="42" t="s">
        <v>19</v>
      </c>
      <c r="E85" s="24"/>
      <c r="F85" s="195"/>
      <c r="G85" s="192"/>
    </row>
    <row r="86" spans="1:7" ht="27" customHeight="1" x14ac:dyDescent="0.25">
      <c r="A86" s="194" t="s">
        <v>102</v>
      </c>
      <c r="B86" s="193">
        <v>650</v>
      </c>
      <c r="C86" s="193">
        <v>11.5</v>
      </c>
      <c r="D86" s="42" t="s">
        <v>26</v>
      </c>
      <c r="E86" s="24"/>
      <c r="F86" s="195">
        <f>SUM(E86:E89)</f>
        <v>0</v>
      </c>
      <c r="G86" s="192">
        <f>F86*B86</f>
        <v>0</v>
      </c>
    </row>
    <row r="87" spans="1:7" ht="27" customHeight="1" x14ac:dyDescent="0.25">
      <c r="A87" s="194"/>
      <c r="B87" s="193"/>
      <c r="C87" s="193"/>
      <c r="D87" s="42" t="s">
        <v>27</v>
      </c>
      <c r="E87" s="24"/>
      <c r="F87" s="195"/>
      <c r="G87" s="192"/>
    </row>
    <row r="88" spans="1:7" ht="27" customHeight="1" x14ac:dyDescent="0.25">
      <c r="A88" s="194"/>
      <c r="B88" s="193"/>
      <c r="C88" s="193"/>
      <c r="D88" s="42" t="s">
        <v>25</v>
      </c>
      <c r="E88" s="24"/>
      <c r="F88" s="195"/>
      <c r="G88" s="192"/>
    </row>
    <row r="89" spans="1:7" ht="27" customHeight="1" x14ac:dyDescent="0.25">
      <c r="A89" s="194"/>
      <c r="B89" s="193"/>
      <c r="C89" s="193"/>
      <c r="D89" s="42" t="s">
        <v>19</v>
      </c>
      <c r="E89" s="24"/>
      <c r="F89" s="195"/>
      <c r="G89" s="192"/>
    </row>
    <row r="90" spans="1:7" s="150" customFormat="1" ht="27" customHeight="1" x14ac:dyDescent="0.25">
      <c r="A90" s="194" t="s">
        <v>103</v>
      </c>
      <c r="B90" s="193">
        <v>168</v>
      </c>
      <c r="C90" s="193">
        <v>33.1</v>
      </c>
      <c r="D90" s="101" t="s">
        <v>26</v>
      </c>
      <c r="E90" s="24"/>
      <c r="F90" s="195">
        <f>SUM(E90:E93)</f>
        <v>0</v>
      </c>
      <c r="G90" s="192">
        <f>F90*B90</f>
        <v>0</v>
      </c>
    </row>
    <row r="91" spans="1:7" s="150" customFormat="1" ht="27" customHeight="1" x14ac:dyDescent="0.25">
      <c r="A91" s="194"/>
      <c r="B91" s="193"/>
      <c r="C91" s="193"/>
      <c r="D91" s="101" t="s">
        <v>27</v>
      </c>
      <c r="E91" s="24"/>
      <c r="F91" s="195"/>
      <c r="G91" s="192"/>
    </row>
    <row r="92" spans="1:7" s="150" customFormat="1" ht="27" customHeight="1" x14ac:dyDescent="0.25">
      <c r="A92" s="194"/>
      <c r="B92" s="193"/>
      <c r="C92" s="193"/>
      <c r="D92" s="101" t="s">
        <v>25</v>
      </c>
      <c r="E92" s="24"/>
      <c r="F92" s="195"/>
      <c r="G92" s="192"/>
    </row>
    <row r="93" spans="1:7" s="150" customFormat="1" ht="27" customHeight="1" x14ac:dyDescent="0.25">
      <c r="A93" s="194"/>
      <c r="B93" s="193"/>
      <c r="C93" s="193"/>
      <c r="D93" s="101" t="s">
        <v>19</v>
      </c>
      <c r="E93" s="24"/>
      <c r="F93" s="195"/>
      <c r="G93" s="192"/>
    </row>
    <row r="94" spans="1:7" s="150" customFormat="1" ht="27" customHeight="1" x14ac:dyDescent="0.25">
      <c r="A94" s="194" t="s">
        <v>104</v>
      </c>
      <c r="B94" s="193">
        <v>1000</v>
      </c>
      <c r="C94" s="193">
        <v>50</v>
      </c>
      <c r="D94" s="101" t="s">
        <v>26</v>
      </c>
      <c r="E94" s="24"/>
      <c r="F94" s="195">
        <f>SUM(E94:E97)</f>
        <v>0</v>
      </c>
      <c r="G94" s="192">
        <f>F94*B94</f>
        <v>0</v>
      </c>
    </row>
    <row r="95" spans="1:7" s="150" customFormat="1" ht="27" customHeight="1" x14ac:dyDescent="0.25">
      <c r="A95" s="194"/>
      <c r="B95" s="193"/>
      <c r="C95" s="193"/>
      <c r="D95" s="101" t="s">
        <v>27</v>
      </c>
      <c r="E95" s="24"/>
      <c r="F95" s="195"/>
      <c r="G95" s="192"/>
    </row>
    <row r="96" spans="1:7" s="150" customFormat="1" ht="27" customHeight="1" x14ac:dyDescent="0.25">
      <c r="A96" s="194"/>
      <c r="B96" s="193"/>
      <c r="C96" s="193"/>
      <c r="D96" s="101" t="s">
        <v>25</v>
      </c>
      <c r="E96" s="24"/>
      <c r="F96" s="195"/>
      <c r="G96" s="192"/>
    </row>
    <row r="97" spans="1:7" s="150" customFormat="1" ht="27" customHeight="1" x14ac:dyDescent="0.25">
      <c r="A97" s="194"/>
      <c r="B97" s="193"/>
      <c r="C97" s="193"/>
      <c r="D97" s="101" t="s">
        <v>19</v>
      </c>
      <c r="E97" s="24"/>
      <c r="F97" s="195"/>
      <c r="G97" s="192"/>
    </row>
    <row r="98" spans="1:7" s="150" customFormat="1" ht="27" customHeight="1" x14ac:dyDescent="0.25">
      <c r="A98" s="194" t="s">
        <v>105</v>
      </c>
      <c r="B98" s="193">
        <v>1854</v>
      </c>
      <c r="C98" s="193">
        <v>44.32</v>
      </c>
      <c r="D98" s="101" t="s">
        <v>26</v>
      </c>
      <c r="E98" s="24"/>
      <c r="F98" s="195">
        <f>SUM(E98:E101)</f>
        <v>0</v>
      </c>
      <c r="G98" s="192">
        <f>F98*B98</f>
        <v>0</v>
      </c>
    </row>
    <row r="99" spans="1:7" s="150" customFormat="1" ht="27" customHeight="1" x14ac:dyDescent="0.25">
      <c r="A99" s="194"/>
      <c r="B99" s="193"/>
      <c r="C99" s="193"/>
      <c r="D99" s="101" t="s">
        <v>27</v>
      </c>
      <c r="E99" s="24"/>
      <c r="F99" s="195"/>
      <c r="G99" s="192"/>
    </row>
    <row r="100" spans="1:7" s="150" customFormat="1" ht="27" customHeight="1" x14ac:dyDescent="0.25">
      <c r="A100" s="194"/>
      <c r="B100" s="193"/>
      <c r="C100" s="193"/>
      <c r="D100" s="101" t="s">
        <v>25</v>
      </c>
      <c r="E100" s="24"/>
      <c r="F100" s="195"/>
      <c r="G100" s="192"/>
    </row>
    <row r="101" spans="1:7" s="150" customFormat="1" ht="27" customHeight="1" x14ac:dyDescent="0.25">
      <c r="A101" s="194"/>
      <c r="B101" s="193"/>
      <c r="C101" s="193"/>
      <c r="D101" s="101" t="s">
        <v>19</v>
      </c>
      <c r="E101" s="24"/>
      <c r="F101" s="195"/>
      <c r="G101" s="192"/>
    </row>
    <row r="102" spans="1:7" s="150" customFormat="1" ht="27" customHeight="1" x14ac:dyDescent="0.25">
      <c r="A102" s="194" t="s">
        <v>82</v>
      </c>
      <c r="B102" s="193">
        <v>220</v>
      </c>
      <c r="C102" s="193">
        <v>24.5</v>
      </c>
      <c r="D102" s="101" t="s">
        <v>26</v>
      </c>
      <c r="E102" s="24"/>
      <c r="F102" s="195">
        <f>SUM(E102:E105)</f>
        <v>0</v>
      </c>
      <c r="G102" s="192">
        <f>F102*B102</f>
        <v>0</v>
      </c>
    </row>
    <row r="103" spans="1:7" s="150" customFormat="1" ht="27" customHeight="1" x14ac:dyDescent="0.25">
      <c r="A103" s="194"/>
      <c r="B103" s="193"/>
      <c r="C103" s="193"/>
      <c r="D103" s="101" t="s">
        <v>27</v>
      </c>
      <c r="E103" s="24"/>
      <c r="F103" s="195"/>
      <c r="G103" s="192"/>
    </row>
    <row r="104" spans="1:7" s="150" customFormat="1" ht="27" customHeight="1" x14ac:dyDescent="0.25">
      <c r="A104" s="194"/>
      <c r="B104" s="193"/>
      <c r="C104" s="193"/>
      <c r="D104" s="101" t="s">
        <v>25</v>
      </c>
      <c r="E104" s="24"/>
      <c r="F104" s="195"/>
      <c r="G104" s="192"/>
    </row>
    <row r="105" spans="1:7" s="150" customFormat="1" ht="27" customHeight="1" x14ac:dyDescent="0.25">
      <c r="A105" s="194"/>
      <c r="B105" s="193"/>
      <c r="C105" s="193"/>
      <c r="D105" s="101" t="s">
        <v>19</v>
      </c>
      <c r="E105" s="24"/>
      <c r="F105" s="195"/>
      <c r="G105" s="192"/>
    </row>
    <row r="106" spans="1:7" s="150" customFormat="1" ht="27" customHeight="1" x14ac:dyDescent="0.25">
      <c r="A106" s="194" t="s">
        <v>97</v>
      </c>
      <c r="B106" s="193">
        <v>50</v>
      </c>
      <c r="C106" s="193">
        <v>86.72</v>
      </c>
      <c r="D106" s="101" t="s">
        <v>26</v>
      </c>
      <c r="E106" s="24"/>
      <c r="F106" s="195">
        <f>SUM(E106:E109)</f>
        <v>0</v>
      </c>
      <c r="G106" s="192">
        <f>F106*B106</f>
        <v>0</v>
      </c>
    </row>
    <row r="107" spans="1:7" s="150" customFormat="1" ht="27" customHeight="1" x14ac:dyDescent="0.25">
      <c r="A107" s="194"/>
      <c r="B107" s="193"/>
      <c r="C107" s="193"/>
      <c r="D107" s="101" t="s">
        <v>27</v>
      </c>
      <c r="E107" s="24"/>
      <c r="F107" s="195"/>
      <c r="G107" s="192"/>
    </row>
    <row r="108" spans="1:7" s="150" customFormat="1" ht="27" customHeight="1" x14ac:dyDescent="0.25">
      <c r="A108" s="194"/>
      <c r="B108" s="193"/>
      <c r="C108" s="193"/>
      <c r="D108" s="101" t="s">
        <v>25</v>
      </c>
      <c r="E108" s="24"/>
      <c r="F108" s="195"/>
      <c r="G108" s="192"/>
    </row>
    <row r="109" spans="1:7" ht="32.25" customHeight="1" x14ac:dyDescent="0.25">
      <c r="A109" s="194"/>
      <c r="B109" s="193"/>
      <c r="C109" s="193"/>
      <c r="D109" s="101" t="s">
        <v>19</v>
      </c>
      <c r="E109" s="24"/>
      <c r="F109" s="195"/>
      <c r="G109" s="192"/>
    </row>
    <row r="110" spans="1:7" ht="27" customHeight="1" x14ac:dyDescent="0.25">
      <c r="A110" s="205" t="s">
        <v>217</v>
      </c>
      <c r="B110" s="206"/>
      <c r="C110" s="206"/>
      <c r="D110" s="206"/>
      <c r="E110" s="206"/>
      <c r="F110" s="207"/>
      <c r="G110" s="26">
        <f>PROYECTOS!E23</f>
        <v>0</v>
      </c>
    </row>
    <row r="111" spans="1:7" s="150" customFormat="1" ht="84" customHeight="1" x14ac:dyDescent="0.25">
      <c r="A111" s="101" t="s">
        <v>211</v>
      </c>
      <c r="B111" s="205" t="s">
        <v>212</v>
      </c>
      <c r="C111" s="206"/>
      <c r="D111" s="206"/>
      <c r="E111" s="206"/>
      <c r="F111" s="207"/>
      <c r="G111" s="102">
        <f>'MAT. COMPLEM. EXPOS. ALM NAVIDA'!E21</f>
        <v>29527.18</v>
      </c>
    </row>
    <row r="112" spans="1:7" s="150" customFormat="1" ht="72" customHeight="1" x14ac:dyDescent="0.25">
      <c r="A112" s="101" t="s">
        <v>213</v>
      </c>
      <c r="B112" s="205" t="s">
        <v>214</v>
      </c>
      <c r="C112" s="206"/>
      <c r="D112" s="206"/>
      <c r="E112" s="206"/>
      <c r="F112" s="207"/>
      <c r="G112" s="102">
        <f>'MAT. COMPLEM. EXPOSITOR ALMONED'!E21</f>
        <v>74853.16</v>
      </c>
    </row>
    <row r="113" spans="1:7" ht="81" customHeight="1" x14ac:dyDescent="0.25">
      <c r="A113" s="40" t="s">
        <v>215</v>
      </c>
      <c r="B113" s="205" t="s">
        <v>216</v>
      </c>
      <c r="C113" s="206"/>
      <c r="D113" s="206"/>
      <c r="E113" s="206"/>
      <c r="F113" s="207"/>
      <c r="G113" s="41">
        <f>'MAT. COMPLEM. EXPOSITOR FERIART'!E22</f>
        <v>127824.07999999994</v>
      </c>
    </row>
    <row r="114" spans="1:7" ht="79.5" customHeight="1" x14ac:dyDescent="0.25">
      <c r="A114" s="14" t="s">
        <v>218</v>
      </c>
      <c r="B114" s="199" t="s">
        <v>16</v>
      </c>
      <c r="C114" s="200"/>
      <c r="D114" s="200"/>
      <c r="E114" s="200"/>
      <c r="F114" s="201"/>
      <c r="G114" s="18">
        <f>'TOTALES MATERIALES COMPLEMENTAR'!H105</f>
        <v>0</v>
      </c>
    </row>
    <row r="115" spans="1:7" ht="110.25" customHeight="1" thickBot="1" x14ac:dyDescent="0.3">
      <c r="A115" s="16" t="s">
        <v>219</v>
      </c>
      <c r="B115" s="202"/>
      <c r="C115" s="203"/>
      <c r="D115" s="203"/>
      <c r="E115" s="203"/>
      <c r="F115" s="204"/>
      <c r="G115" s="21">
        <f>'TOTALES MATERIALES COMPLEMENTAR'!I105</f>
        <v>0</v>
      </c>
    </row>
    <row r="116" spans="1:7" ht="69.75" customHeight="1" x14ac:dyDescent="0.25">
      <c r="A116" s="17"/>
      <c r="B116" s="196" t="s">
        <v>221</v>
      </c>
      <c r="C116" s="197"/>
      <c r="D116" s="197"/>
      <c r="E116" s="197"/>
      <c r="F116" s="198"/>
      <c r="G116" s="19">
        <f>SUM(G6:G115)</f>
        <v>232204.41999999993</v>
      </c>
    </row>
    <row r="118" spans="1:7" x14ac:dyDescent="0.25">
      <c r="B118" s="150"/>
      <c r="C118" s="214" t="s">
        <v>202</v>
      </c>
      <c r="D118" s="214"/>
      <c r="E118" s="214"/>
      <c r="F118" s="214"/>
      <c r="G118" s="150"/>
    </row>
    <row r="119" spans="1:7" x14ac:dyDescent="0.25">
      <c r="B119" s="150"/>
      <c r="C119" s="214"/>
      <c r="D119" s="214"/>
      <c r="E119" s="214"/>
      <c r="F119" s="214"/>
      <c r="G119" s="150"/>
    </row>
    <row r="120" spans="1:7" x14ac:dyDescent="0.25">
      <c r="B120" s="150"/>
      <c r="C120" s="214"/>
      <c r="D120" s="214"/>
      <c r="E120" s="214"/>
      <c r="F120" s="214"/>
      <c r="G120" s="150"/>
    </row>
    <row r="121" spans="1:7" x14ac:dyDescent="0.25">
      <c r="B121" s="150"/>
      <c r="C121" s="214"/>
      <c r="D121" s="214"/>
      <c r="E121" s="214"/>
      <c r="F121" s="214"/>
      <c r="G121" s="150"/>
    </row>
    <row r="122" spans="1:7" x14ac:dyDescent="0.25">
      <c r="B122" s="150"/>
      <c r="C122" s="214"/>
      <c r="D122" s="214" t="s">
        <v>203</v>
      </c>
      <c r="E122" s="214"/>
      <c r="F122" s="214"/>
      <c r="G122" s="150"/>
    </row>
  </sheetData>
  <sheetProtection algorithmName="SHA-512" hashValue="09hYQilWENCaGDEaYrDfDJxjqMzIwq8jJ6a8hFO3emgdZwEsKminGemvbdFAR5SZ4n5WAy5f8f0awLKtA8iIAA==" saltValue="oKr96FTkVw4LUcXXhxcL3Q==" spinCount="100000" sheet="1" objects="1" scenarios="1"/>
  <mergeCells count="138">
    <mergeCell ref="A106:A109"/>
    <mergeCell ref="B106:B109"/>
    <mergeCell ref="C106:C109"/>
    <mergeCell ref="F106:F109"/>
    <mergeCell ref="G106:G109"/>
    <mergeCell ref="A102:A105"/>
    <mergeCell ref="B102:B105"/>
    <mergeCell ref="C102:C105"/>
    <mergeCell ref="F102:F105"/>
    <mergeCell ref="G102:G105"/>
    <mergeCell ref="G90:G93"/>
    <mergeCell ref="A94:A97"/>
    <mergeCell ref="B94:B97"/>
    <mergeCell ref="C94:C97"/>
    <mergeCell ref="F94:F97"/>
    <mergeCell ref="G94:G97"/>
    <mergeCell ref="A98:A101"/>
    <mergeCell ref="B98:B101"/>
    <mergeCell ref="C98:C101"/>
    <mergeCell ref="F98:F101"/>
    <mergeCell ref="G98:G101"/>
    <mergeCell ref="C90:C93"/>
    <mergeCell ref="F90:F93"/>
    <mergeCell ref="G10:G13"/>
    <mergeCell ref="A14:A17"/>
    <mergeCell ref="C14:C17"/>
    <mergeCell ref="F14:F17"/>
    <mergeCell ref="B113:F113"/>
    <mergeCell ref="A46:A49"/>
    <mergeCell ref="B62:B65"/>
    <mergeCell ref="C62:C65"/>
    <mergeCell ref="F62:F65"/>
    <mergeCell ref="G62:G65"/>
    <mergeCell ref="A58:A61"/>
    <mergeCell ref="B58:B61"/>
    <mergeCell ref="C42:C45"/>
    <mergeCell ref="F58:F61"/>
    <mergeCell ref="G26:G29"/>
    <mergeCell ref="A34:A37"/>
    <mergeCell ref="B34:B37"/>
    <mergeCell ref="C34:C37"/>
    <mergeCell ref="F34:F37"/>
    <mergeCell ref="G34:G37"/>
    <mergeCell ref="B112:F112"/>
    <mergeCell ref="B111:F111"/>
    <mergeCell ref="A90:A93"/>
    <mergeCell ref="B90:B93"/>
    <mergeCell ref="A1:G1"/>
    <mergeCell ref="A2:G2"/>
    <mergeCell ref="G14:G17"/>
    <mergeCell ref="A22:A25"/>
    <mergeCell ref="B22:B25"/>
    <mergeCell ref="C22:C25"/>
    <mergeCell ref="F22:F25"/>
    <mergeCell ref="G22:G25"/>
    <mergeCell ref="A30:A33"/>
    <mergeCell ref="B30:B33"/>
    <mergeCell ref="C30:C33"/>
    <mergeCell ref="F30:F33"/>
    <mergeCell ref="G30:G33"/>
    <mergeCell ref="G6:G9"/>
    <mergeCell ref="B6:B9"/>
    <mergeCell ref="C6:C9"/>
    <mergeCell ref="A18:A21"/>
    <mergeCell ref="B18:B21"/>
    <mergeCell ref="C18:C21"/>
    <mergeCell ref="A26:A29"/>
    <mergeCell ref="B26:B29"/>
    <mergeCell ref="C26:C29"/>
    <mergeCell ref="G18:G21"/>
    <mergeCell ref="F26:F29"/>
    <mergeCell ref="B116:F116"/>
    <mergeCell ref="G38:G41"/>
    <mergeCell ref="A54:A57"/>
    <mergeCell ref="B54:B57"/>
    <mergeCell ref="C78:C81"/>
    <mergeCell ref="G54:G57"/>
    <mergeCell ref="A50:A53"/>
    <mergeCell ref="B50:B53"/>
    <mergeCell ref="C50:C53"/>
    <mergeCell ref="F50:F53"/>
    <mergeCell ref="G50:G53"/>
    <mergeCell ref="A62:A65"/>
    <mergeCell ref="B114:F115"/>
    <mergeCell ref="G42:G45"/>
    <mergeCell ref="B46:B49"/>
    <mergeCell ref="C46:C49"/>
    <mergeCell ref="F46:F49"/>
    <mergeCell ref="G46:G49"/>
    <mergeCell ref="A110:F110"/>
    <mergeCell ref="A38:A41"/>
    <mergeCell ref="B38:B41"/>
    <mergeCell ref="F82:F85"/>
    <mergeCell ref="F42:F45"/>
    <mergeCell ref="C54:C57"/>
    <mergeCell ref="A6:A9"/>
    <mergeCell ref="F6:F9"/>
    <mergeCell ref="F18:F21"/>
    <mergeCell ref="B14:B17"/>
    <mergeCell ref="C38:C41"/>
    <mergeCell ref="F38:F41"/>
    <mergeCell ref="A10:A13"/>
    <mergeCell ref="B10:B13"/>
    <mergeCell ref="C10:C13"/>
    <mergeCell ref="F10:F13"/>
    <mergeCell ref="F54:F57"/>
    <mergeCell ref="A86:A89"/>
    <mergeCell ref="B86:B89"/>
    <mergeCell ref="C86:C89"/>
    <mergeCell ref="F86:F89"/>
    <mergeCell ref="F78:F81"/>
    <mergeCell ref="A78:A81"/>
    <mergeCell ref="A42:A45"/>
    <mergeCell ref="B42:B45"/>
    <mergeCell ref="G82:G85"/>
    <mergeCell ref="C58:C61"/>
    <mergeCell ref="B78:B81"/>
    <mergeCell ref="G58:G61"/>
    <mergeCell ref="G78:G81"/>
    <mergeCell ref="G86:G89"/>
    <mergeCell ref="A66:A69"/>
    <mergeCell ref="B66:B69"/>
    <mergeCell ref="C66:C69"/>
    <mergeCell ref="F66:F69"/>
    <mergeCell ref="G66:G69"/>
    <mergeCell ref="A74:A77"/>
    <mergeCell ref="B74:B77"/>
    <mergeCell ref="C74:C77"/>
    <mergeCell ref="F74:F77"/>
    <mergeCell ref="G74:G77"/>
    <mergeCell ref="A70:A73"/>
    <mergeCell ref="B70:B73"/>
    <mergeCell ref="C70:C73"/>
    <mergeCell ref="F70:F73"/>
    <mergeCell ref="G70:G73"/>
    <mergeCell ref="A82:A85"/>
    <mergeCell ref="B82:B85"/>
    <mergeCell ref="C82:C85"/>
  </mergeCells>
  <pageMargins left="0.70866141732283472" right="0.70866141732283472" top="0.74803149606299213" bottom="0.74803149606299213" header="0.31496062992125984" footer="0.31496062992125984"/>
  <pageSetup paperSize="9" scale="38" fitToHeight="2" orientation="portrait" r:id="rId1"/>
  <rowBreaks count="1" manualBreakCount="1">
    <brk id="61" max="6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MAT. COMPLEM. EXPOS. ALM NAVIDA</vt:lpstr>
      <vt:lpstr>MAT. COMPLEM. EXPOSITOR ALMONED</vt:lpstr>
      <vt:lpstr>MAT. COMPLEM. EXPOSITOR FERIART</vt:lpstr>
      <vt:lpstr>TOTALES MATERIALES COMPLEMENTAR</vt:lpstr>
      <vt:lpstr>PROYECTOS</vt:lpstr>
      <vt:lpstr>TOTAL </vt:lpstr>
      <vt:lpstr>'MAT. COMPLEM. EXPOS. ALM NAVIDA'!Área_de_impresión</vt:lpstr>
      <vt:lpstr>'MAT. COMPLEM. EXPOSITOR ALMONED'!Área_de_impresión</vt:lpstr>
      <vt:lpstr>'MAT. COMPLEM. EXPOSITOR FERIART'!Área_de_impresión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2021-03-03T09:22:00Z</cp:lastPrinted>
  <dcterms:created xsi:type="dcterms:W3CDTF">2016-09-12T10:40:36Z</dcterms:created>
  <dcterms:modified xsi:type="dcterms:W3CDTF">2021-03-03T09:22:47Z</dcterms:modified>
</cp:coreProperties>
</file>