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showInkAnnotation="0"/>
  <mc:AlternateContent xmlns:mc="http://schemas.openxmlformats.org/markup-compatibility/2006">
    <mc:Choice Requires="x15">
      <x15ac:absPath xmlns:x15ac="http://schemas.microsoft.com/office/spreadsheetml/2010/11/ac" url="Y:\2022\22-029 Estructuras CONCIERTOS LLAVE EN MANO\3.Pliego y calendario\"/>
    </mc:Choice>
  </mc:AlternateContent>
  <xr:revisionPtr revIDLastSave="0" documentId="13_ncr:1_{F9E72D44-DBF3-4462-84EC-4B7F14E13126}" xr6:coauthVersionLast="47" xr6:coauthVersionMax="47" xr10:uidLastSave="{00000000-0000-0000-0000-000000000000}"/>
  <workbookProtection workbookAlgorithmName="SHA-512" workbookHashValue="rWbF3l+rQwBAPeN81sydLOwhzMz7psGoEHvks2Pl9fEKS4Kk5Y4Hu7ka4KH/pdQRIbCQ5LKV62+myRjqHdFn2w==" workbookSaltValue="YXh3txWVcDRQPjOYo1ItLw==" workbookSpinCount="100000" lockStructure="1"/>
  <bookViews>
    <workbookView xWindow="-110" yWindow="-110" windowWidth="19420" windowHeight="10420" tabRatio="500" xr2:uid="{00000000-000D-0000-FFFF-FFFF00000000}"/>
  </bookViews>
  <sheets>
    <sheet name="0. Resumen" sheetId="6" r:id="rId1"/>
    <sheet name="1. Escenario" sheetId="7" r:id="rId2"/>
    <sheet name="2. Gradas y Sillas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9" i="7" l="1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8" i="7"/>
  <c r="G33" i="7"/>
  <c r="G58" i="7"/>
  <c r="H77" i="7"/>
  <c r="H76" i="7"/>
  <c r="H52" i="7"/>
  <c r="H51" i="7"/>
  <c r="H50" i="7"/>
  <c r="H75" i="7"/>
  <c r="H60" i="7"/>
  <c r="H35" i="7"/>
  <c r="H65" i="7"/>
  <c r="H40" i="7"/>
  <c r="H62" i="7"/>
  <c r="H63" i="7"/>
  <c r="H64" i="7"/>
  <c r="H61" i="7"/>
  <c r="H37" i="7"/>
  <c r="H38" i="7"/>
  <c r="H39" i="7"/>
  <c r="H36" i="7"/>
  <c r="H58" i="7"/>
  <c r="H74" i="7" s="1"/>
  <c r="H33" i="7"/>
  <c r="H48" i="7" s="1"/>
  <c r="H49" i="7"/>
  <c r="H41" i="7" l="1"/>
  <c r="H66" i="7"/>
  <c r="H73" i="7"/>
  <c r="G3" i="6"/>
  <c r="D88" i="7"/>
  <c r="H3" i="6" s="1"/>
  <c r="D86" i="7"/>
  <c r="H43" i="7"/>
  <c r="H68" i="7" s="1"/>
  <c r="H44" i="7"/>
  <c r="H69" i="7" s="1"/>
  <c r="H45" i="7"/>
  <c r="H70" i="7" s="1"/>
  <c r="H46" i="7"/>
  <c r="H71" i="7" s="1"/>
  <c r="H47" i="7"/>
  <c r="H72" i="7" s="1"/>
  <c r="H42" i="7"/>
  <c r="H67" i="7" s="1"/>
  <c r="I8" i="7"/>
  <c r="I59" i="7" l="1"/>
  <c r="I58" i="7"/>
  <c r="I33" i="7"/>
  <c r="I36" i="7"/>
  <c r="I35" i="7"/>
  <c r="I9" i="7"/>
  <c r="I12" i="7"/>
  <c r="I10" i="7"/>
  <c r="I34" i="7" l="1"/>
  <c r="I60" i="7"/>
  <c r="I37" i="7"/>
  <c r="I11" i="7"/>
  <c r="F27" i="5"/>
  <c r="H27" i="5" s="1"/>
  <c r="F19" i="5"/>
  <c r="J19" i="5" s="1"/>
  <c r="F11" i="5"/>
  <c r="J11" i="5" s="1"/>
  <c r="G5" i="6"/>
  <c r="F25" i="5"/>
  <c r="J25" i="5" s="1"/>
  <c r="F17" i="5"/>
  <c r="J17" i="5" s="1"/>
  <c r="J21" i="5" s="1"/>
  <c r="F9" i="5"/>
  <c r="J9" i="5" s="1"/>
  <c r="I61" i="7" l="1"/>
  <c r="I38" i="7"/>
  <c r="I15" i="7"/>
  <c r="I13" i="7"/>
  <c r="I14" i="7"/>
  <c r="J13" i="5"/>
  <c r="J27" i="5"/>
  <c r="J29" i="5" s="1"/>
  <c r="H19" i="5"/>
  <c r="H11" i="5"/>
  <c r="H5" i="6"/>
  <c r="H25" i="5"/>
  <c r="H29" i="5" s="1"/>
  <c r="H17" i="5"/>
  <c r="H9" i="5"/>
  <c r="I62" i="7" l="1"/>
  <c r="I39" i="7"/>
  <c r="I18" i="7"/>
  <c r="H21" i="5"/>
  <c r="H13" i="5"/>
  <c r="C34" i="5"/>
  <c r="E11" i="6" s="1"/>
  <c r="I63" i="7" l="1"/>
  <c r="I40" i="7"/>
  <c r="I19" i="7"/>
  <c r="C32" i="5"/>
  <c r="E5" i="6" s="1"/>
  <c r="I64" i="7" l="1"/>
  <c r="I41" i="7"/>
  <c r="I20" i="7"/>
  <c r="I65" i="7" l="1"/>
  <c r="I42" i="7"/>
  <c r="I21" i="7"/>
  <c r="I66" i="7" l="1"/>
  <c r="I43" i="7"/>
  <c r="I22" i="7"/>
  <c r="I16" i="7"/>
  <c r="I67" i="7" l="1"/>
  <c r="I44" i="7"/>
  <c r="I17" i="7"/>
  <c r="I68" i="7" l="1"/>
  <c r="I45" i="7"/>
  <c r="I23" i="7"/>
  <c r="I69" i="7" l="1"/>
  <c r="I46" i="7"/>
  <c r="I24" i="7"/>
  <c r="I70" i="7" l="1"/>
  <c r="I47" i="7"/>
  <c r="I71" i="7" l="1"/>
  <c r="I48" i="7"/>
  <c r="I25" i="7"/>
  <c r="I72" i="7" l="1"/>
  <c r="I49" i="7"/>
  <c r="I73" i="7" l="1"/>
  <c r="I50" i="7"/>
  <c r="I26" i="7"/>
  <c r="I74" i="7" l="1"/>
  <c r="I51" i="7"/>
  <c r="I27" i="7"/>
  <c r="I29" i="7" s="1"/>
  <c r="I75" i="7" l="1"/>
  <c r="I52" i="7"/>
  <c r="I54" i="7" s="1"/>
  <c r="I76" i="7" l="1"/>
  <c r="D84" i="7" l="1"/>
  <c r="E9" i="6" s="1"/>
  <c r="I77" i="7"/>
  <c r="I79" i="7" s="1"/>
  <c r="D82" i="7" s="1"/>
  <c r="E3" i="6" s="1"/>
  <c r="C13" i="6" l="1"/>
  <c r="C7" i="6"/>
</calcChain>
</file>

<file path=xl/sharedStrings.xml><?xml version="1.0" encoding="utf-8"?>
<sst xmlns="http://schemas.openxmlformats.org/spreadsheetml/2006/main" count="214" uniqueCount="64">
  <si>
    <t>M2</t>
  </si>
  <si>
    <t>GRADAS</t>
  </si>
  <si>
    <t>Asiento Montado y Entregado</t>
  </si>
  <si>
    <t>Total Anual Estimado</t>
  </si>
  <si>
    <t>SILLAS PISTA</t>
  </si>
  <si>
    <t>CUADRO RESUMEN LICITACION ESTRUCTURAS</t>
  </si>
  <si>
    <t>Total Anual Ofertado</t>
  </si>
  <si>
    <t>ESCENARIO</t>
  </si>
  <si>
    <t>UD</t>
  </si>
  <si>
    <t>VALLA ANTIPÁNICO</t>
  </si>
  <si>
    <t>ESCALERA 8 PELDAÑOS</t>
  </si>
  <si>
    <t>ESCALERA 5 PELDAÑOS</t>
  </si>
  <si>
    <t>ESCALERA 3 PELDAÑOS</t>
  </si>
  <si>
    <t>ESCALERA 2 PELDAÑOS</t>
  </si>
  <si>
    <t>PASACABLES</t>
  </si>
  <si>
    <t>(*) Esta cifra será la que deberá reflejarse en el MODELO 1 - OFERTA ECONÓMICA del Anexo I del Pliego de Clausulas Administrativas Particulares</t>
  </si>
  <si>
    <t>Q
(a)</t>
  </si>
  <si>
    <r>
      <t xml:space="preserve">Nº eventos /año estimados
</t>
    </r>
    <r>
      <rPr>
        <sz val="10"/>
        <color theme="4"/>
        <rFont val="Barlow"/>
      </rPr>
      <t>(De 1 día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</si>
  <si>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t xml:space="preserve">Días de uso del mismo montaje
</t>
    </r>
    <r>
      <rPr>
        <sz val="10"/>
        <color theme="4"/>
        <rFont val="Barlow"/>
      </rPr>
      <t xml:space="preserve">(c) </t>
    </r>
  </si>
  <si>
    <r>
      <t xml:space="preserve">Nº eventos /año estimados
</t>
    </r>
    <r>
      <rPr>
        <sz val="10"/>
        <color theme="4"/>
        <rFont val="Barlow"/>
      </rPr>
      <t>(De 3 o más días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</si>
  <si>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t xml:space="preserve">Total días de uso estimados / año
</t>
    </r>
    <r>
      <rPr>
        <sz val="10"/>
        <color theme="4"/>
        <rFont val="Barlow"/>
      </rPr>
      <t>(</t>
    </r>
    <r>
      <rPr>
        <b/>
        <sz val="10"/>
        <color theme="4"/>
        <rFont val="Barlow"/>
      </rPr>
      <t xml:space="preserve">D </t>
    </r>
    <r>
      <rPr>
        <sz val="10"/>
        <color theme="4"/>
        <rFont val="Barlow"/>
      </rPr>
      <t>= b x c)</t>
    </r>
  </si>
  <si>
    <r>
      <t xml:space="preserve">UBICACIÓN: </t>
    </r>
    <r>
      <rPr>
        <sz val="10"/>
        <color rgb="FF000000"/>
        <rFont val="Barlow"/>
      </rPr>
      <t>IFEMA MADRID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</si>
  <si>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día de uso del mismo montaje)</t>
    </r>
  </si>
  <si>
    <t>DÍAS DE USO ANUALES ESTIMADOS</t>
  </si>
  <si>
    <t>EVENTOS ANUALES ESTIMADOS</t>
  </si>
  <si>
    <t>Estimación presupuestaria anual máxima ESCENARIO</t>
  </si>
  <si>
    <t>Total ofertado ESCENARIO</t>
  </si>
  <si>
    <t>Estimación presupuestaria máxima ESCENARIO</t>
  </si>
  <si>
    <t>Eventos anuales estimados</t>
  </si>
  <si>
    <t>Dias de uso estimados</t>
  </si>
  <si>
    <t>Oferta económica (*)</t>
  </si>
  <si>
    <t>Estimación presupuestaria máxima</t>
  </si>
  <si>
    <t>GRADAS Y SILLAS</t>
  </si>
  <si>
    <t>UDS
(a)</t>
  </si>
  <si>
    <r>
      <t xml:space="preserve">Nº eventos /año estimados
</t>
    </r>
    <r>
      <rPr>
        <sz val="10"/>
        <color theme="4"/>
        <rFont val="Barlow"/>
      </rPr>
      <t>(De 2 días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</si>
  <si>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(2 días de uso del mismo montaje en 1 evento/año)
</t>
    </r>
    <r>
      <rPr>
        <b/>
        <sz val="10"/>
        <color theme="4"/>
        <rFont val="Barlow"/>
      </rPr>
      <t>(a x D x e)</t>
    </r>
  </si>
  <si>
    <t>EVENTOS ESTIMADOS ANUALES</t>
  </si>
  <si>
    <t>Estimación presupuestaria máxima GRADAS / SILLAS</t>
  </si>
  <si>
    <t>Total ofertado GRADAS Y SILLAS</t>
  </si>
  <si>
    <t>Estimación anual máxima GRADAS Y SILLAS</t>
  </si>
  <si>
    <t>Total ofertado GRADAS / SILLAS</t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</si>
  <si>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</si>
  <si>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(1 día de uso del mismo montaje en 1 evento/año)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</si>
  <si>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(2 días de uso del mismo montaje en 1 evento/año)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</si>
  <si>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(3 días de uso del mismo montaje en 1 eventos/año)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</si>
  <si>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(1 día de uso del mismo montaje en 1 evento/año)
</t>
    </r>
    <r>
      <rPr>
        <b/>
        <sz val="10"/>
        <color theme="4"/>
        <rFont val="Barlow"/>
      </rPr>
      <t>(a x D x e)</t>
    </r>
  </si>
  <si>
    <t>RAMPA PMR</t>
  </si>
  <si>
    <t>REVESTIMIENTO PVC</t>
  </si>
  <si>
    <t>PLATAFORMA DE ESCENARIO Y MUROS</t>
  </si>
  <si>
    <t>PLATAFORMA PMR</t>
  </si>
  <si>
    <t>PLATAFORMA CONTROL FOH, CÁMARAS Y CAÑONES</t>
  </si>
  <si>
    <t>CUBIERTA O TECHO TÉCNICO</t>
  </si>
  <si>
    <t>MÓDULO DE 2m DE TORRE DE 0 A 2 m</t>
  </si>
  <si>
    <t>RAMPA DE ESCENARIO</t>
  </si>
  <si>
    <t>MÓDULO DE 2m DE TORRE DE 2 A 4 m</t>
  </si>
  <si>
    <t>MÓDULO DE 2m DE TORRE DE 4 A 6 m</t>
  </si>
  <si>
    <t>MÓDULO DE 2m DE TORRE DE 6 A 8 m</t>
  </si>
  <si>
    <t>MÓDULO DE 2m DE TORRE DE 8 A 10 m</t>
  </si>
  <si>
    <t>MÓDULO DE 2m DE TORRE DE 10 A 12 m</t>
  </si>
  <si>
    <t>PLATAFORMAS ZONAS VIP Y ACTIVACIÓN DE MARCAS</t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</si>
  <si>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
(e)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</si>
  <si>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(1 día de uso del mismo montaje en 8 eventos/año)
</t>
    </r>
    <r>
      <rPr>
        <b/>
        <sz val="10"/>
        <color theme="4"/>
        <rFont val="Barlow"/>
      </rPr>
      <t>(a x D x e)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</si>
  <si>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(2 días de uso del mismo montaje en 3 eventos/año)
</t>
    </r>
    <r>
      <rPr>
        <b/>
        <sz val="10"/>
        <color theme="4"/>
        <rFont val="Barlow"/>
      </rPr>
      <t>(a x D x e)</t>
    </r>
  </si>
  <si>
    <r>
      <rPr>
        <b/>
        <sz val="10"/>
        <color theme="4"/>
        <rFont val="Barlow"/>
      </rPr>
      <t>Subtotal anual máximo estimado</t>
    </r>
    <r>
      <rPr>
        <sz val="10"/>
        <color theme="4"/>
        <rFont val="Barlow"/>
      </rPr>
      <t xml:space="preserve">
(3 días de uso del mismo montaje en 1 evento/año)
</t>
    </r>
    <r>
      <rPr>
        <b/>
        <sz val="10"/>
        <color theme="4"/>
        <rFont val="Barlow"/>
      </rPr>
      <t>(a x D x 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</si>
</sst>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8" x14ac:knownFonts="1">
    <font>
      <sz val="12"/>
      <color theme="1"/>
      <name val="Calibri"/>
      <family val="2"/>
      <scheme val="minor"/>
    </font>
    <font>
      <b/>
      <sz val="10"/>
      <color theme="4"/>
      <name val="Barlow"/>
    </font>
    <font>
      <sz val="10"/>
      <color theme="4"/>
      <name val="Barlow"/>
    </font>
    <font>
      <b/>
      <sz val="10"/>
      <name val="Barlow"/>
    </font>
    <font>
      <sz val="10"/>
      <color theme="1"/>
      <name val="Barlow"/>
    </font>
    <font>
      <b/>
      <sz val="10"/>
      <color rgb="FFFF0000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theme="8"/>
      <name val="Barlow"/>
    </font>
    <font>
      <sz val="10"/>
      <color theme="8"/>
      <name val="Barlow"/>
    </font>
    <font>
      <sz val="10"/>
      <name val="Barlow"/>
    </font>
    <font>
      <b/>
      <u/>
      <sz val="10"/>
      <name val="Barlow"/>
    </font>
    <font>
      <b/>
      <sz val="10"/>
      <color theme="0"/>
      <name val="Barlow"/>
    </font>
    <font>
      <b/>
      <u/>
      <sz val="10"/>
      <color rgb="FFFF0000"/>
      <name val="Barlow"/>
    </font>
    <font>
      <b/>
      <sz val="10"/>
      <color theme="1"/>
      <name val="Barlow"/>
    </font>
    <font>
      <b/>
      <u/>
      <sz val="10"/>
      <color theme="1"/>
      <name val="Barlow"/>
    </font>
    <font>
      <sz val="10"/>
      <color theme="0"/>
      <name val="Barlow"/>
    </font>
    <font>
      <i/>
      <sz val="10"/>
      <name val="Barlow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7">
    <xf numFmtId="0" fontId="0" fillId="0" borderId="0" xfId="0"/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164" fontId="10" fillId="3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164" fontId="9" fillId="0" borderId="0" xfId="0" applyNumberFormat="1" applyFont="1" applyFill="1" applyBorder="1" applyAlignment="1">
      <alignment horizontal="left"/>
    </xf>
    <xf numFmtId="164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/>
    </xf>
    <xf numFmtId="164" fontId="10" fillId="0" borderId="0" xfId="0" applyNumberFormat="1" applyFont="1" applyFill="1" applyBorder="1" applyAlignment="1">
      <alignment horizontal="left"/>
    </xf>
    <xf numFmtId="0" fontId="10" fillId="0" borderId="29" xfId="0" applyFont="1" applyFill="1" applyBorder="1" applyAlignment="1">
      <alignment horizontal="left"/>
    </xf>
    <xf numFmtId="0" fontId="9" fillId="0" borderId="28" xfId="0" applyFont="1" applyFill="1" applyBorder="1" applyAlignment="1">
      <alignment horizontal="center" vertical="center"/>
    </xf>
    <xf numFmtId="0" fontId="0" fillId="0" borderId="29" xfId="0" applyBorder="1" applyAlignment="1">
      <alignment horizontal="left"/>
    </xf>
    <xf numFmtId="0" fontId="0" fillId="0" borderId="0" xfId="0" applyBorder="1" applyAlignment="1">
      <alignment horizontal="left"/>
    </xf>
    <xf numFmtId="0" fontId="12" fillId="6" borderId="26" xfId="0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/>
    </xf>
    <xf numFmtId="164" fontId="10" fillId="0" borderId="18" xfId="0" applyNumberFormat="1" applyFont="1" applyFill="1" applyBorder="1" applyAlignment="1"/>
    <xf numFmtId="1" fontId="9" fillId="0" borderId="17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10" fillId="0" borderId="26" xfId="0" applyFont="1" applyFill="1" applyBorder="1" applyAlignment="1"/>
    <xf numFmtId="0" fontId="10" fillId="0" borderId="23" xfId="0" applyFont="1" applyFill="1" applyBorder="1" applyAlignment="1"/>
    <xf numFmtId="0" fontId="12" fillId="6" borderId="23" xfId="0" applyFont="1" applyFill="1" applyBorder="1" applyAlignment="1">
      <alignment horizontal="left" vertical="center"/>
    </xf>
    <xf numFmtId="0" fontId="4" fillId="0" borderId="3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vertical="center"/>
    </xf>
    <xf numFmtId="164" fontId="11" fillId="0" borderId="15" xfId="0" applyNumberFormat="1" applyFont="1" applyBorder="1" applyAlignment="1">
      <alignment horizontal="center" vertical="center"/>
    </xf>
    <xf numFmtId="164" fontId="10" fillId="0" borderId="14" xfId="0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4" fontId="11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4" borderId="33" xfId="0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164" fontId="4" fillId="0" borderId="14" xfId="0" applyNumberFormat="1" applyFont="1" applyBorder="1" applyAlignment="1">
      <alignment vertical="center"/>
    </xf>
    <xf numFmtId="164" fontId="4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2" fillId="2" borderId="10" xfId="0" applyFont="1" applyFill="1" applyBorder="1" applyAlignment="1">
      <alignment vertical="center"/>
    </xf>
    <xf numFmtId="1" fontId="12" fillId="2" borderId="1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" fontId="4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vertical="center"/>
    </xf>
    <xf numFmtId="0" fontId="4" fillId="5" borderId="34" xfId="0" applyFont="1" applyFill="1" applyBorder="1" applyAlignment="1">
      <alignment horizontal="center" vertical="center"/>
    </xf>
    <xf numFmtId="164" fontId="4" fillId="0" borderId="21" xfId="0" applyNumberFormat="1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2" fontId="4" fillId="0" borderId="17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64" fontId="10" fillId="0" borderId="14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164" fontId="11" fillId="3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" fontId="12" fillId="0" borderId="0" xfId="0" applyNumberFormat="1" applyFont="1" applyFill="1" applyBorder="1" applyAlignment="1">
      <alignment horizontal="center" vertical="center"/>
    </xf>
    <xf numFmtId="2" fontId="12" fillId="2" borderId="11" xfId="0" applyNumberFormat="1" applyFont="1" applyFill="1" applyBorder="1" applyAlignment="1">
      <alignment vertical="center"/>
    </xf>
    <xf numFmtId="164" fontId="13" fillId="0" borderId="0" xfId="0" applyNumberFormat="1" applyFont="1" applyBorder="1" applyAlignment="1">
      <alignment horizontal="center" vertical="center"/>
    </xf>
    <xf numFmtId="0" fontId="12" fillId="2" borderId="11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2" fontId="12" fillId="0" borderId="0" xfId="0" applyNumberFormat="1" applyFont="1" applyFill="1" applyBorder="1" applyAlignment="1">
      <alignment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2" fontId="10" fillId="4" borderId="26" xfId="0" applyNumberFormat="1" applyFont="1" applyFill="1" applyBorder="1" applyAlignment="1">
      <alignment horizontal="center" vertical="center"/>
    </xf>
    <xf numFmtId="2" fontId="10" fillId="4" borderId="23" xfId="0" applyNumberFormat="1" applyFont="1" applyFill="1" applyBorder="1" applyAlignment="1">
      <alignment horizontal="center" vertical="center"/>
    </xf>
    <xf numFmtId="2" fontId="10" fillId="4" borderId="1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164" fontId="4" fillId="0" borderId="35" xfId="0" applyNumberFormat="1" applyFont="1" applyFill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164" fontId="4" fillId="7" borderId="9" xfId="0" applyNumberFormat="1" applyFont="1" applyFill="1" applyBorder="1" applyAlignment="1">
      <alignment horizontal="center" vertical="center"/>
    </xf>
    <xf numFmtId="164" fontId="4" fillId="7" borderId="34" xfId="0" applyNumberFormat="1" applyFont="1" applyFill="1" applyBorder="1" applyAlignment="1">
      <alignment horizontal="center" vertical="center"/>
    </xf>
    <xf numFmtId="164" fontId="4" fillId="7" borderId="38" xfId="0" applyNumberFormat="1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164" fontId="4" fillId="0" borderId="41" xfId="0" applyNumberFormat="1" applyFont="1" applyFill="1" applyBorder="1" applyAlignment="1">
      <alignment horizontal="center" vertical="center"/>
    </xf>
    <xf numFmtId="164" fontId="4" fillId="0" borderId="40" xfId="0" applyNumberFormat="1" applyFont="1" applyFill="1" applyBorder="1" applyAlignment="1">
      <alignment horizontal="center" vertical="center"/>
    </xf>
    <xf numFmtId="164" fontId="4" fillId="7" borderId="39" xfId="0" applyNumberFormat="1" applyFont="1" applyFill="1" applyBorder="1" applyAlignment="1">
      <alignment horizontal="center" vertical="center"/>
    </xf>
    <xf numFmtId="164" fontId="4" fillId="3" borderId="40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10" fillId="0" borderId="31" xfId="0" applyFont="1" applyFill="1" applyBorder="1" applyAlignment="1">
      <alignment horizontal="center"/>
    </xf>
    <xf numFmtId="0" fontId="10" fillId="0" borderId="27" xfId="0" applyFont="1" applyFill="1" applyBorder="1" applyAlignment="1">
      <alignment horizontal="center"/>
    </xf>
    <xf numFmtId="164" fontId="10" fillId="0" borderId="23" xfId="0" applyNumberFormat="1" applyFont="1" applyFill="1" applyBorder="1" applyAlignment="1">
      <alignment horizontal="center"/>
    </xf>
    <xf numFmtId="164" fontId="10" fillId="0" borderId="27" xfId="0" applyNumberFormat="1" applyFont="1" applyFill="1" applyBorder="1" applyAlignment="1">
      <alignment horizontal="center"/>
    </xf>
    <xf numFmtId="0" fontId="17" fillId="0" borderId="0" xfId="0" applyFont="1" applyAlignment="1">
      <alignment horizontal="left"/>
    </xf>
    <xf numFmtId="164" fontId="10" fillId="0" borderId="26" xfId="0" applyNumberFormat="1" applyFont="1" applyFill="1" applyBorder="1" applyAlignment="1">
      <alignment horizontal="center"/>
    </xf>
    <xf numFmtId="164" fontId="10" fillId="0" borderId="20" xfId="0" applyNumberFormat="1" applyFont="1" applyFill="1" applyBorder="1" applyAlignment="1">
      <alignment horizontal="center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3" fillId="0" borderId="38" xfId="0" applyNumberFormat="1" applyFont="1" applyFill="1" applyBorder="1" applyAlignment="1">
      <alignment horizontal="center" vertical="center"/>
    </xf>
    <xf numFmtId="164" fontId="12" fillId="6" borderId="23" xfId="0" applyNumberFormat="1" applyFont="1" applyFill="1" applyBorder="1" applyAlignment="1">
      <alignment horizontal="center" vertical="center"/>
    </xf>
    <xf numFmtId="164" fontId="12" fillId="6" borderId="31" xfId="0" applyNumberFormat="1" applyFont="1" applyFill="1" applyBorder="1" applyAlignment="1">
      <alignment horizontal="center" vertical="center"/>
    </xf>
    <xf numFmtId="164" fontId="12" fillId="6" borderId="27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2" fontId="4" fillId="0" borderId="7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1" fontId="10" fillId="5" borderId="8" xfId="0" applyNumberFormat="1" applyFont="1" applyFill="1" applyBorder="1" applyAlignment="1">
      <alignment horizontal="center" vertical="center"/>
    </xf>
    <xf numFmtId="1" fontId="10" fillId="5" borderId="3" xfId="0" applyNumberFormat="1" applyFont="1" applyFill="1" applyBorder="1" applyAlignment="1">
      <alignment horizontal="center" vertical="center"/>
    </xf>
    <xf numFmtId="1" fontId="10" fillId="5" borderId="5" xfId="0" applyNumberFormat="1" applyFont="1" applyFill="1" applyBorder="1" applyAlignment="1">
      <alignment horizontal="center" vertical="center"/>
    </xf>
    <xf numFmtId="164" fontId="4" fillId="0" borderId="42" xfId="0" applyNumberFormat="1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horizontal="center" vertical="center"/>
    </xf>
    <xf numFmtId="164" fontId="4" fillId="0" borderId="15" xfId="0" applyNumberFormat="1" applyFont="1" applyFill="1" applyBorder="1" applyAlignment="1">
      <alignment horizontal="center" vertical="center"/>
    </xf>
    <xf numFmtId="2" fontId="10" fillId="4" borderId="22" xfId="0" applyNumberFormat="1" applyFont="1" applyFill="1" applyBorder="1" applyAlignment="1">
      <alignment horizontal="center" vertical="center"/>
    </xf>
    <xf numFmtId="8" fontId="7" fillId="0" borderId="42" xfId="0" applyNumberFormat="1" applyFont="1" applyFill="1" applyBorder="1" applyAlignment="1">
      <alignment horizontal="center" vertical="center"/>
    </xf>
    <xf numFmtId="8" fontId="7" fillId="0" borderId="27" xfId="0" applyNumberFormat="1" applyFont="1" applyFill="1" applyBorder="1" applyAlignment="1">
      <alignment horizontal="center" vertical="center"/>
    </xf>
    <xf numFmtId="0" fontId="1" fillId="0" borderId="43" xfId="0" applyFont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F3207-DBF4-45EC-80DF-3A7165018704}">
  <dimension ref="B2:J29"/>
  <sheetViews>
    <sheetView tabSelected="1" zoomScale="130" zoomScaleNormal="130" workbookViewId="0">
      <selection activeCell="C19" sqref="C19"/>
    </sheetView>
  </sheetViews>
  <sheetFormatPr baseColWidth="10" defaultColWidth="10.6640625" defaultRowHeight="15.5" x14ac:dyDescent="0.35"/>
  <cols>
    <col min="1" max="1" width="10.6640625" style="13"/>
    <col min="2" max="2" width="39.83203125" style="13" bestFit="1" customWidth="1"/>
    <col min="3" max="4" width="10.6640625" style="13"/>
    <col min="5" max="5" width="13.33203125" style="13" bestFit="1" customWidth="1"/>
    <col min="6" max="16384" width="10.6640625" style="13"/>
  </cols>
  <sheetData>
    <row r="2" spans="2:10" ht="39" x14ac:dyDescent="0.35">
      <c r="B2" s="146" t="s">
        <v>5</v>
      </c>
      <c r="C2" s="146"/>
      <c r="D2" s="146"/>
      <c r="E2" s="146"/>
      <c r="F2" s="146"/>
      <c r="G2" s="30" t="s">
        <v>28</v>
      </c>
      <c r="H2" s="30" t="s">
        <v>29</v>
      </c>
    </row>
    <row r="3" spans="2:10" ht="16" customHeight="1" x14ac:dyDescent="0.35">
      <c r="B3" s="46" t="s">
        <v>27</v>
      </c>
      <c r="C3" s="147"/>
      <c r="D3" s="148"/>
      <c r="E3" s="152">
        <f>'1. Escenario'!D82</f>
        <v>428439.625</v>
      </c>
      <c r="F3" s="153"/>
      <c r="G3" s="28">
        <f>'1. Escenario'!D86</f>
        <v>12</v>
      </c>
      <c r="H3" s="28">
        <f>'1. Escenario'!D88</f>
        <v>17</v>
      </c>
    </row>
    <row r="4" spans="2:10" x14ac:dyDescent="0.35">
      <c r="B4" s="21"/>
      <c r="C4" s="19"/>
      <c r="D4" s="19"/>
      <c r="E4" s="20"/>
      <c r="F4" s="15"/>
      <c r="G4" s="16"/>
      <c r="H4" s="22"/>
    </row>
    <row r="5" spans="2:10" ht="16" customHeight="1" x14ac:dyDescent="0.35">
      <c r="B5" s="47" t="s">
        <v>37</v>
      </c>
      <c r="C5" s="147"/>
      <c r="D5" s="148"/>
      <c r="E5" s="149">
        <f>'2. Gradas y Sillas'!C32</f>
        <v>130620</v>
      </c>
      <c r="F5" s="150"/>
      <c r="G5" s="26">
        <f>'2. Gradas y Sillas'!C36</f>
        <v>3</v>
      </c>
      <c r="H5" s="26">
        <f>'2. Gradas y Sillas'!C38</f>
        <v>6</v>
      </c>
    </row>
    <row r="6" spans="2:10" x14ac:dyDescent="0.35">
      <c r="B6" s="21"/>
      <c r="C6" s="19"/>
      <c r="D6" s="19"/>
      <c r="E6" s="27"/>
      <c r="F6" s="27"/>
      <c r="H6" s="18"/>
    </row>
    <row r="7" spans="2:10" x14ac:dyDescent="0.35">
      <c r="B7" s="48" t="s">
        <v>31</v>
      </c>
      <c r="C7" s="157">
        <f>E3+E5</f>
        <v>559059.625</v>
      </c>
      <c r="D7" s="158"/>
      <c r="E7" s="158"/>
      <c r="F7" s="159"/>
      <c r="G7" s="17"/>
      <c r="H7" s="16"/>
    </row>
    <row r="8" spans="2:10" hidden="1" x14ac:dyDescent="0.35">
      <c r="B8" s="23"/>
      <c r="C8" s="24"/>
      <c r="D8" s="24"/>
      <c r="E8" s="24"/>
      <c r="F8" s="24"/>
      <c r="G8" s="24"/>
      <c r="H8" s="18"/>
    </row>
    <row r="9" spans="2:10" hidden="1" x14ac:dyDescent="0.35">
      <c r="B9" s="47" t="s">
        <v>26</v>
      </c>
      <c r="C9" s="147"/>
      <c r="D9" s="148"/>
      <c r="E9" s="149">
        <f>'1. Escenario'!D84</f>
        <v>0</v>
      </c>
      <c r="F9" s="150"/>
      <c r="G9" s="17"/>
      <c r="H9" s="18"/>
    </row>
    <row r="10" spans="2:10" hidden="1" x14ac:dyDescent="0.35">
      <c r="B10" s="21"/>
      <c r="C10" s="19"/>
      <c r="D10" s="19"/>
      <c r="E10" s="20"/>
      <c r="F10" s="15"/>
      <c r="G10" s="16"/>
      <c r="H10" s="143"/>
    </row>
    <row r="11" spans="2:10" hidden="1" x14ac:dyDescent="0.35">
      <c r="B11" s="47" t="s">
        <v>40</v>
      </c>
      <c r="C11" s="147"/>
      <c r="D11" s="148"/>
      <c r="E11" s="149">
        <f>'2. Gradas y Sillas'!C34</f>
        <v>0</v>
      </c>
      <c r="F11" s="150"/>
      <c r="G11" s="17"/>
      <c r="H11" s="17"/>
      <c r="I11" s="14"/>
    </row>
    <row r="12" spans="2:10" ht="16" hidden="1" thickBot="1" x14ac:dyDescent="0.4">
      <c r="B12" s="21"/>
      <c r="C12" s="19"/>
      <c r="D12" s="19"/>
      <c r="E12" s="27"/>
      <c r="F12" s="27"/>
      <c r="G12" s="24"/>
      <c r="H12" s="29"/>
      <c r="I12" s="14"/>
    </row>
    <row r="13" spans="2:10" ht="16" hidden="1" thickBot="1" x14ac:dyDescent="0.4">
      <c r="B13" s="25" t="s">
        <v>30</v>
      </c>
      <c r="C13" s="154">
        <f>E9+E11</f>
        <v>0</v>
      </c>
      <c r="D13" s="155"/>
      <c r="E13" s="155"/>
      <c r="F13" s="156"/>
      <c r="G13" s="17"/>
      <c r="H13" s="17"/>
      <c r="I13" s="17"/>
      <c r="J13" s="14"/>
    </row>
    <row r="14" spans="2:10" hidden="1" x14ac:dyDescent="0.35"/>
    <row r="15" spans="2:10" ht="16" hidden="1" x14ac:dyDescent="0.4">
      <c r="B15" s="151" t="s">
        <v>15</v>
      </c>
      <c r="C15" s="151"/>
      <c r="D15" s="151"/>
      <c r="E15" s="151"/>
      <c r="F15" s="151"/>
      <c r="G15" s="151"/>
      <c r="H15" s="151"/>
    </row>
    <row r="19" spans="5:5" x14ac:dyDescent="0.35">
      <c r="E19" s="137"/>
    </row>
    <row r="20" spans="5:5" x14ac:dyDescent="0.35">
      <c r="E20" s="137"/>
    </row>
    <row r="21" spans="5:5" x14ac:dyDescent="0.35">
      <c r="E21" s="137"/>
    </row>
    <row r="23" spans="5:5" x14ac:dyDescent="0.35">
      <c r="E23" s="137"/>
    </row>
    <row r="24" spans="5:5" x14ac:dyDescent="0.35">
      <c r="E24" s="137"/>
    </row>
    <row r="26" spans="5:5" x14ac:dyDescent="0.35">
      <c r="E26" s="137"/>
    </row>
    <row r="28" spans="5:5" x14ac:dyDescent="0.35">
      <c r="E28" s="137"/>
    </row>
    <row r="29" spans="5:5" x14ac:dyDescent="0.35">
      <c r="E29" s="137"/>
    </row>
  </sheetData>
  <sheetProtection algorithmName="SHA-512" hashValue="NPkOZfrqnrY3iWM3vF1A7WyFC9fG5bjkh+LEMuKW25jvMG5bdBBaU78r0iR3TxmPLnRYSYSoKhW4oZstCwTgzQ==" saltValue="2jrmhI0EoHx//KoEsPqv6A==" spinCount="100000" sheet="1" objects="1" scenarios="1"/>
  <mergeCells count="12">
    <mergeCell ref="B15:H15"/>
    <mergeCell ref="E3:F3"/>
    <mergeCell ref="E5:F5"/>
    <mergeCell ref="C13:F13"/>
    <mergeCell ref="C7:F7"/>
    <mergeCell ref="C11:D11"/>
    <mergeCell ref="E11:F11"/>
    <mergeCell ref="B2:F2"/>
    <mergeCell ref="C3:D3"/>
    <mergeCell ref="C5:D5"/>
    <mergeCell ref="C9:D9"/>
    <mergeCell ref="E9:F9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8D079-0D05-4F80-95B0-922C786AC921}">
  <sheetPr>
    <pageSetUpPr fitToPage="1"/>
  </sheetPr>
  <dimension ref="B1:Z125"/>
  <sheetViews>
    <sheetView zoomScale="70" zoomScaleNormal="70" workbookViewId="0">
      <selection activeCell="C6" sqref="C6:C7"/>
    </sheetView>
  </sheetViews>
  <sheetFormatPr baseColWidth="10" defaultColWidth="11" defaultRowHeight="13" x14ac:dyDescent="0.35"/>
  <cols>
    <col min="1" max="1" width="11" style="2"/>
    <col min="2" max="2" width="52.83203125" style="2" bestFit="1" customWidth="1"/>
    <col min="3" max="3" width="12" style="2" bestFit="1" customWidth="1"/>
    <col min="4" max="4" width="13.25" style="2" bestFit="1" customWidth="1"/>
    <col min="5" max="5" width="18.58203125" style="2" customWidth="1"/>
    <col min="6" max="6" width="14.33203125" style="2" bestFit="1" customWidth="1"/>
    <col min="7" max="7" width="18.58203125" style="2" customWidth="1"/>
    <col min="8" max="8" width="29.5" style="2" bestFit="1" customWidth="1"/>
    <col min="9" max="9" width="38" style="2" customWidth="1"/>
    <col min="10" max="10" width="32.6640625" style="141" customWidth="1"/>
    <col min="11" max="11" width="25.9140625" style="141" customWidth="1"/>
    <col min="12" max="12" width="16.83203125" style="2" customWidth="1"/>
    <col min="13" max="13" width="16.25" style="141" customWidth="1"/>
    <col min="14" max="14" width="18.5" style="2" bestFit="1" customWidth="1"/>
    <col min="15" max="15" width="33.4140625" style="2" bestFit="1" customWidth="1"/>
    <col min="16" max="16" width="27.4140625" style="2" bestFit="1" customWidth="1"/>
    <col min="17" max="17" width="13.1640625" style="2" customWidth="1"/>
    <col min="18" max="18" width="21.6640625" style="79" customWidth="1"/>
    <col min="19" max="19" width="18.5" style="2" bestFit="1" customWidth="1"/>
    <col min="20" max="20" width="33.4140625" style="2" bestFit="1" customWidth="1"/>
    <col min="21" max="21" width="32.1640625" style="2" bestFit="1" customWidth="1"/>
    <col min="22" max="22" width="15.1640625" style="2" customWidth="1"/>
    <col min="23" max="24" width="19.83203125" style="2" bestFit="1" customWidth="1"/>
    <col min="25" max="25" width="24.58203125" style="2" bestFit="1" customWidth="1"/>
    <col min="26" max="26" width="3.25" style="79" customWidth="1"/>
    <col min="27" max="16384" width="11" style="2"/>
  </cols>
  <sheetData>
    <row r="1" spans="2:26" ht="15" x14ac:dyDescent="0.35">
      <c r="J1" s="51"/>
    </row>
    <row r="2" spans="2:26" ht="15" x14ac:dyDescent="0.35">
      <c r="B2" s="172" t="s">
        <v>7</v>
      </c>
      <c r="C2" s="172"/>
      <c r="D2" s="172"/>
      <c r="E2" s="172"/>
      <c r="F2" s="172"/>
      <c r="G2" s="172"/>
      <c r="H2" s="172"/>
      <c r="I2" s="138"/>
      <c r="J2" s="51"/>
    </row>
    <row r="3" spans="2:26" ht="15" x14ac:dyDescent="0.35">
      <c r="B3" s="173" t="s">
        <v>21</v>
      </c>
      <c r="C3" s="173"/>
      <c r="D3" s="173"/>
      <c r="E3" s="173"/>
      <c r="F3" s="173"/>
      <c r="G3" s="173"/>
      <c r="H3" s="173"/>
      <c r="I3" s="139"/>
      <c r="J3" s="193"/>
    </row>
    <row r="4" spans="2:26" ht="15" x14ac:dyDescent="0.35">
      <c r="B4" s="174"/>
      <c r="C4" s="174"/>
      <c r="D4" s="174"/>
      <c r="E4" s="174"/>
      <c r="F4" s="174"/>
      <c r="G4" s="174"/>
      <c r="H4" s="174"/>
      <c r="I4" s="140"/>
      <c r="J4" s="193"/>
      <c r="M4" s="80"/>
      <c r="R4" s="81"/>
      <c r="Y4" s="79"/>
      <c r="Z4" s="2"/>
    </row>
    <row r="5" spans="2:26" ht="15.5" thickBot="1" x14ac:dyDescent="0.4">
      <c r="B5" s="51"/>
      <c r="C5" s="82"/>
      <c r="D5" s="82"/>
      <c r="E5" s="51"/>
      <c r="F5" s="51"/>
      <c r="G5" s="51"/>
      <c r="H5" s="80"/>
      <c r="I5" s="80"/>
      <c r="J5" s="80"/>
      <c r="K5" s="80"/>
      <c r="L5" s="80"/>
      <c r="M5" s="51"/>
      <c r="N5" s="1"/>
      <c r="O5" s="1"/>
      <c r="P5" s="1"/>
      <c r="Q5" s="1"/>
      <c r="R5" s="51"/>
      <c r="Z5" s="2"/>
    </row>
    <row r="6" spans="2:26" ht="48" customHeight="1" x14ac:dyDescent="0.35">
      <c r="B6" s="163" t="s">
        <v>7</v>
      </c>
      <c r="C6" s="165" t="s">
        <v>8</v>
      </c>
      <c r="D6" s="165" t="s">
        <v>16</v>
      </c>
      <c r="E6" s="167" t="s">
        <v>17</v>
      </c>
      <c r="F6" s="169" t="s">
        <v>18</v>
      </c>
      <c r="G6" s="201" t="s">
        <v>20</v>
      </c>
      <c r="H6" s="202" t="s">
        <v>60</v>
      </c>
      <c r="I6" s="183" t="s">
        <v>61</v>
      </c>
      <c r="J6" s="192"/>
      <c r="K6" s="192"/>
      <c r="M6" s="171"/>
      <c r="N6" s="178"/>
      <c r="O6" s="171"/>
      <c r="P6" s="171"/>
      <c r="Q6" s="171"/>
      <c r="R6" s="171"/>
      <c r="S6" s="179"/>
      <c r="T6" s="171"/>
      <c r="U6" s="171"/>
      <c r="V6" s="171"/>
      <c r="Z6" s="2"/>
    </row>
    <row r="7" spans="2:26" ht="37.5" customHeight="1" thickBot="1" x14ac:dyDescent="0.4">
      <c r="B7" s="164"/>
      <c r="C7" s="166"/>
      <c r="D7" s="166"/>
      <c r="E7" s="168"/>
      <c r="F7" s="170"/>
      <c r="G7" s="215"/>
      <c r="H7" s="203"/>
      <c r="I7" s="184"/>
      <c r="J7" s="192"/>
      <c r="K7" s="192"/>
      <c r="M7" s="171"/>
      <c r="N7" s="178"/>
      <c r="O7" s="171"/>
      <c r="P7" s="171"/>
      <c r="Q7" s="171"/>
      <c r="R7" s="171"/>
      <c r="S7" s="179"/>
      <c r="T7" s="171"/>
      <c r="U7" s="171"/>
      <c r="V7" s="171"/>
      <c r="Z7" s="2"/>
    </row>
    <row r="8" spans="2:26" ht="15" x14ac:dyDescent="0.35">
      <c r="B8" s="197" t="s">
        <v>48</v>
      </c>
      <c r="C8" s="198" t="s">
        <v>0</v>
      </c>
      <c r="D8" s="212">
        <v>368</v>
      </c>
      <c r="E8" s="120">
        <v>8</v>
      </c>
      <c r="F8" s="121">
        <v>1</v>
      </c>
      <c r="G8" s="206">
        <f>E8*F8</f>
        <v>8</v>
      </c>
      <c r="H8" s="213">
        <v>35</v>
      </c>
      <c r="I8" s="3">
        <f>D8*H8*G8</f>
        <v>103040</v>
      </c>
      <c r="J8" s="80"/>
      <c r="K8" s="80"/>
      <c r="M8" s="4"/>
      <c r="N8" s="5"/>
      <c r="O8" s="5"/>
      <c r="P8" s="4"/>
      <c r="Q8" s="4"/>
      <c r="R8" s="4"/>
      <c r="S8" s="5"/>
      <c r="T8" s="5"/>
      <c r="U8" s="4"/>
      <c r="V8" s="4"/>
      <c r="W8" s="1"/>
      <c r="Z8" s="2"/>
    </row>
    <row r="9" spans="2:26" ht="15" x14ac:dyDescent="0.35">
      <c r="B9" s="83" t="s">
        <v>51</v>
      </c>
      <c r="C9" s="84" t="s">
        <v>0</v>
      </c>
      <c r="D9" s="116">
        <v>264</v>
      </c>
      <c r="E9" s="112">
        <v>8</v>
      </c>
      <c r="F9" s="113">
        <v>1</v>
      </c>
      <c r="G9" s="207">
        <f t="shared" ref="G9:G27" si="0">E9*F9</f>
        <v>8</v>
      </c>
      <c r="H9" s="210">
        <v>17</v>
      </c>
      <c r="I9" s="6">
        <f>D9*H9*G9</f>
        <v>35904</v>
      </c>
      <c r="J9" s="80"/>
      <c r="K9" s="80"/>
      <c r="M9" s="4"/>
      <c r="N9" s="5"/>
      <c r="O9" s="5"/>
      <c r="P9" s="4"/>
      <c r="Q9" s="4"/>
      <c r="R9" s="4"/>
      <c r="S9" s="5"/>
      <c r="T9" s="5"/>
      <c r="U9" s="4"/>
      <c r="V9" s="4"/>
      <c r="W9" s="1"/>
      <c r="Z9" s="2"/>
    </row>
    <row r="10" spans="2:26" ht="15" x14ac:dyDescent="0.35">
      <c r="B10" s="85" t="s">
        <v>53</v>
      </c>
      <c r="C10" s="86" t="s">
        <v>0</v>
      </c>
      <c r="D10" s="117">
        <v>18</v>
      </c>
      <c r="E10" s="112">
        <v>8</v>
      </c>
      <c r="F10" s="113">
        <v>1</v>
      </c>
      <c r="G10" s="207">
        <f t="shared" si="0"/>
        <v>8</v>
      </c>
      <c r="H10" s="210">
        <v>10</v>
      </c>
      <c r="I10" s="6">
        <f t="shared" ref="I10:I27" si="1">D10*H10*G10</f>
        <v>1440</v>
      </c>
      <c r="J10" s="80"/>
      <c r="K10" s="80"/>
      <c r="M10" s="4"/>
      <c r="N10" s="5"/>
      <c r="O10" s="5"/>
      <c r="P10" s="4"/>
      <c r="Q10" s="4"/>
      <c r="R10" s="4"/>
      <c r="S10" s="5"/>
      <c r="T10" s="5"/>
      <c r="U10" s="4"/>
      <c r="V10" s="4"/>
      <c r="W10" s="1"/>
      <c r="Z10" s="2"/>
    </row>
    <row r="11" spans="2:26" ht="15" x14ac:dyDescent="0.35">
      <c r="B11" s="87" t="s">
        <v>10</v>
      </c>
      <c r="C11" s="86" t="s">
        <v>8</v>
      </c>
      <c r="D11" s="117">
        <v>1</v>
      </c>
      <c r="E11" s="112">
        <v>8</v>
      </c>
      <c r="F11" s="113">
        <v>1</v>
      </c>
      <c r="G11" s="207">
        <f t="shared" si="0"/>
        <v>8</v>
      </c>
      <c r="H11" s="210">
        <v>430</v>
      </c>
      <c r="I11" s="6">
        <f t="shared" si="1"/>
        <v>3440</v>
      </c>
      <c r="J11" s="80"/>
      <c r="K11" s="80"/>
      <c r="M11" s="4"/>
      <c r="N11" s="5"/>
      <c r="O11" s="5"/>
      <c r="P11" s="4"/>
      <c r="Q11" s="4"/>
      <c r="R11" s="4"/>
      <c r="S11" s="5"/>
      <c r="T11" s="5"/>
      <c r="U11" s="4"/>
      <c r="V11" s="4"/>
      <c r="W11" s="1"/>
      <c r="Z11" s="2"/>
    </row>
    <row r="12" spans="2:26" ht="15" x14ac:dyDescent="0.35">
      <c r="B12" s="87" t="s">
        <v>11</v>
      </c>
      <c r="C12" s="86" t="s">
        <v>8</v>
      </c>
      <c r="D12" s="117">
        <v>1</v>
      </c>
      <c r="E12" s="112">
        <v>8</v>
      </c>
      <c r="F12" s="113">
        <v>1</v>
      </c>
      <c r="G12" s="207">
        <f t="shared" si="0"/>
        <v>8</v>
      </c>
      <c r="H12" s="210">
        <v>300</v>
      </c>
      <c r="I12" s="6">
        <f t="shared" si="1"/>
        <v>2400</v>
      </c>
      <c r="J12" s="80"/>
      <c r="K12" s="80"/>
      <c r="M12" s="4"/>
      <c r="N12" s="5"/>
      <c r="O12" s="5"/>
      <c r="P12" s="4"/>
      <c r="Q12" s="4"/>
      <c r="R12" s="4"/>
      <c r="S12" s="5"/>
      <c r="T12" s="5"/>
      <c r="U12" s="4"/>
      <c r="V12" s="4"/>
      <c r="W12" s="1"/>
      <c r="Z12" s="2"/>
    </row>
    <row r="13" spans="2:26" ht="15" x14ac:dyDescent="0.35">
      <c r="B13" s="87" t="s">
        <v>12</v>
      </c>
      <c r="C13" s="86" t="s">
        <v>8</v>
      </c>
      <c r="D13" s="117">
        <v>1</v>
      </c>
      <c r="E13" s="112">
        <v>8</v>
      </c>
      <c r="F13" s="113">
        <v>1</v>
      </c>
      <c r="G13" s="207">
        <f t="shared" si="0"/>
        <v>8</v>
      </c>
      <c r="H13" s="210">
        <v>250</v>
      </c>
      <c r="I13" s="6">
        <f t="shared" si="1"/>
        <v>2000</v>
      </c>
      <c r="J13" s="80"/>
      <c r="K13" s="80"/>
      <c r="M13" s="4"/>
      <c r="N13" s="5"/>
      <c r="O13" s="5"/>
      <c r="P13" s="4"/>
      <c r="Q13" s="4"/>
      <c r="R13" s="4"/>
      <c r="S13" s="5"/>
      <c r="T13" s="5"/>
      <c r="U13" s="4"/>
      <c r="V13" s="4"/>
      <c r="W13" s="1"/>
      <c r="Z13" s="2"/>
    </row>
    <row r="14" spans="2:26" ht="15" x14ac:dyDescent="0.35">
      <c r="B14" s="87" t="s">
        <v>13</v>
      </c>
      <c r="C14" s="86" t="s">
        <v>8</v>
      </c>
      <c r="D14" s="117">
        <v>1</v>
      </c>
      <c r="E14" s="112">
        <v>8</v>
      </c>
      <c r="F14" s="113">
        <v>1</v>
      </c>
      <c r="G14" s="207">
        <f t="shared" si="0"/>
        <v>8</v>
      </c>
      <c r="H14" s="210">
        <v>100</v>
      </c>
      <c r="I14" s="6">
        <f t="shared" si="1"/>
        <v>800</v>
      </c>
      <c r="J14" s="80"/>
      <c r="K14" s="80"/>
      <c r="M14" s="4"/>
      <c r="N14" s="5"/>
      <c r="O14" s="5"/>
      <c r="P14" s="4"/>
      <c r="Q14" s="4"/>
      <c r="R14" s="4"/>
      <c r="S14" s="5"/>
      <c r="T14" s="5"/>
      <c r="U14" s="4"/>
      <c r="V14" s="4"/>
      <c r="W14" s="1"/>
      <c r="Z14" s="2"/>
    </row>
    <row r="15" spans="2:26" ht="15" x14ac:dyDescent="0.35">
      <c r="B15" s="85" t="s">
        <v>47</v>
      </c>
      <c r="C15" s="86" t="s">
        <v>0</v>
      </c>
      <c r="D15" s="117">
        <v>300</v>
      </c>
      <c r="E15" s="112">
        <v>8</v>
      </c>
      <c r="F15" s="113">
        <v>1</v>
      </c>
      <c r="G15" s="207">
        <f t="shared" si="0"/>
        <v>8</v>
      </c>
      <c r="H15" s="210">
        <v>7</v>
      </c>
      <c r="I15" s="6">
        <f t="shared" si="1"/>
        <v>16800</v>
      </c>
      <c r="J15" s="80"/>
      <c r="K15" s="80"/>
      <c r="M15" s="4"/>
      <c r="N15" s="5"/>
      <c r="O15" s="5"/>
      <c r="P15" s="4"/>
      <c r="Q15" s="4"/>
      <c r="R15" s="4"/>
      <c r="S15" s="5"/>
      <c r="T15" s="5"/>
      <c r="U15" s="4"/>
      <c r="V15" s="4"/>
      <c r="W15" s="1"/>
      <c r="Z15" s="2"/>
    </row>
    <row r="16" spans="2:26" ht="15" x14ac:dyDescent="0.35">
      <c r="B16" s="85" t="s">
        <v>50</v>
      </c>
      <c r="C16" s="86" t="s">
        <v>0</v>
      </c>
      <c r="D16" s="117">
        <v>25</v>
      </c>
      <c r="E16" s="112">
        <v>8</v>
      </c>
      <c r="F16" s="113">
        <v>1</v>
      </c>
      <c r="G16" s="207">
        <f t="shared" si="0"/>
        <v>8</v>
      </c>
      <c r="H16" s="214">
        <v>35</v>
      </c>
      <c r="I16" s="6">
        <f t="shared" si="1"/>
        <v>7000</v>
      </c>
      <c r="J16" s="80"/>
      <c r="K16" s="80"/>
      <c r="M16" s="4"/>
      <c r="N16" s="5"/>
      <c r="O16" s="5"/>
      <c r="P16" s="4"/>
      <c r="Q16" s="4"/>
      <c r="R16" s="4"/>
      <c r="S16" s="5"/>
      <c r="T16" s="5"/>
      <c r="U16" s="4"/>
      <c r="V16" s="4"/>
      <c r="W16" s="1"/>
      <c r="Z16" s="2"/>
    </row>
    <row r="17" spans="2:23" s="2" customFormat="1" ht="15" x14ac:dyDescent="0.35">
      <c r="B17" s="87" t="s">
        <v>52</v>
      </c>
      <c r="C17" s="86" t="s">
        <v>8</v>
      </c>
      <c r="D17" s="117">
        <v>1</v>
      </c>
      <c r="E17" s="112">
        <v>8</v>
      </c>
      <c r="F17" s="113">
        <v>1</v>
      </c>
      <c r="G17" s="207">
        <f t="shared" si="0"/>
        <v>8</v>
      </c>
      <c r="H17" s="210">
        <v>250</v>
      </c>
      <c r="I17" s="6">
        <f t="shared" si="1"/>
        <v>2000</v>
      </c>
      <c r="J17" s="80"/>
      <c r="K17" s="80"/>
      <c r="M17" s="4"/>
      <c r="N17" s="5"/>
      <c r="O17" s="5"/>
      <c r="P17" s="4"/>
      <c r="Q17" s="4"/>
      <c r="R17" s="4"/>
      <c r="S17" s="5"/>
      <c r="T17" s="5"/>
      <c r="U17" s="4"/>
      <c r="V17" s="4"/>
      <c r="W17" s="1"/>
    </row>
    <row r="18" spans="2:23" s="2" customFormat="1" ht="15" x14ac:dyDescent="0.35">
      <c r="B18" s="87" t="s">
        <v>54</v>
      </c>
      <c r="C18" s="86" t="s">
        <v>8</v>
      </c>
      <c r="D18" s="117">
        <v>1</v>
      </c>
      <c r="E18" s="112">
        <v>8</v>
      </c>
      <c r="F18" s="113">
        <v>1</v>
      </c>
      <c r="G18" s="207">
        <f t="shared" si="0"/>
        <v>8</v>
      </c>
      <c r="H18" s="214">
        <v>300</v>
      </c>
      <c r="I18" s="6">
        <f t="shared" si="1"/>
        <v>2400</v>
      </c>
      <c r="J18" s="80"/>
      <c r="K18" s="80"/>
      <c r="M18" s="4"/>
      <c r="N18" s="5"/>
      <c r="O18" s="5"/>
      <c r="P18" s="4"/>
      <c r="Q18" s="4"/>
      <c r="R18" s="4"/>
      <c r="S18" s="5"/>
      <c r="T18" s="5"/>
      <c r="U18" s="4"/>
      <c r="V18" s="4"/>
      <c r="W18" s="1"/>
    </row>
    <row r="19" spans="2:23" s="2" customFormat="1" ht="15" x14ac:dyDescent="0.35">
      <c r="B19" s="87" t="s">
        <v>55</v>
      </c>
      <c r="C19" s="86" t="s">
        <v>8</v>
      </c>
      <c r="D19" s="117">
        <v>3</v>
      </c>
      <c r="E19" s="112">
        <v>8</v>
      </c>
      <c r="F19" s="113">
        <v>1</v>
      </c>
      <c r="G19" s="207">
        <f t="shared" si="0"/>
        <v>8</v>
      </c>
      <c r="H19" s="214">
        <v>350</v>
      </c>
      <c r="I19" s="6">
        <f t="shared" si="1"/>
        <v>8400</v>
      </c>
      <c r="J19" s="80"/>
      <c r="K19" s="80"/>
      <c r="M19" s="4"/>
      <c r="N19" s="5"/>
      <c r="O19" s="5"/>
      <c r="P19" s="4"/>
      <c r="Q19" s="4"/>
      <c r="R19" s="4"/>
      <c r="S19" s="5"/>
      <c r="T19" s="5"/>
      <c r="U19" s="4"/>
      <c r="V19" s="4"/>
      <c r="W19" s="1"/>
    </row>
    <row r="20" spans="2:23" s="2" customFormat="1" ht="15" x14ac:dyDescent="0.35">
      <c r="B20" s="87" t="s">
        <v>56</v>
      </c>
      <c r="C20" s="86" t="s">
        <v>8</v>
      </c>
      <c r="D20" s="117">
        <v>2</v>
      </c>
      <c r="E20" s="112">
        <v>8</v>
      </c>
      <c r="F20" s="113">
        <v>1</v>
      </c>
      <c r="G20" s="207">
        <f t="shared" si="0"/>
        <v>8</v>
      </c>
      <c r="H20" s="214">
        <v>380</v>
      </c>
      <c r="I20" s="6">
        <f t="shared" si="1"/>
        <v>6080</v>
      </c>
      <c r="J20" s="80"/>
      <c r="K20" s="80"/>
      <c r="M20" s="4"/>
      <c r="N20" s="5"/>
      <c r="O20" s="5"/>
      <c r="P20" s="4"/>
      <c r="Q20" s="4"/>
      <c r="R20" s="4"/>
      <c r="S20" s="5"/>
      <c r="T20" s="5"/>
      <c r="U20" s="4"/>
      <c r="V20" s="4"/>
      <c r="W20" s="1"/>
    </row>
    <row r="21" spans="2:23" s="2" customFormat="1" ht="15" x14ac:dyDescent="0.35">
      <c r="B21" s="87" t="s">
        <v>57</v>
      </c>
      <c r="C21" s="86" t="s">
        <v>8</v>
      </c>
      <c r="D21" s="117">
        <v>2</v>
      </c>
      <c r="E21" s="112">
        <v>8</v>
      </c>
      <c r="F21" s="113">
        <v>1</v>
      </c>
      <c r="G21" s="207">
        <f t="shared" si="0"/>
        <v>8</v>
      </c>
      <c r="H21" s="214">
        <v>410</v>
      </c>
      <c r="I21" s="6">
        <f t="shared" si="1"/>
        <v>6560</v>
      </c>
      <c r="J21" s="80"/>
      <c r="K21" s="80"/>
      <c r="M21" s="4"/>
      <c r="N21" s="5"/>
      <c r="O21" s="5"/>
      <c r="P21" s="4"/>
      <c r="Q21" s="4"/>
      <c r="R21" s="4"/>
      <c r="S21" s="5"/>
      <c r="T21" s="5"/>
      <c r="U21" s="4"/>
      <c r="V21" s="4"/>
      <c r="W21" s="1"/>
    </row>
    <row r="22" spans="2:23" s="2" customFormat="1" ht="15" x14ac:dyDescent="0.35">
      <c r="B22" s="87" t="s">
        <v>58</v>
      </c>
      <c r="C22" s="86" t="s">
        <v>8</v>
      </c>
      <c r="D22" s="117">
        <v>1</v>
      </c>
      <c r="E22" s="112">
        <v>8</v>
      </c>
      <c r="F22" s="113">
        <v>1</v>
      </c>
      <c r="G22" s="207">
        <f t="shared" si="0"/>
        <v>8</v>
      </c>
      <c r="H22" s="214">
        <v>450</v>
      </c>
      <c r="I22" s="6">
        <f t="shared" si="1"/>
        <v>3600</v>
      </c>
      <c r="J22" s="80"/>
      <c r="K22" s="80"/>
      <c r="M22" s="4"/>
      <c r="N22" s="5"/>
      <c r="O22" s="5"/>
      <c r="P22" s="4"/>
      <c r="Q22" s="4"/>
      <c r="R22" s="4"/>
      <c r="S22" s="5"/>
      <c r="T22" s="5"/>
      <c r="U22" s="4"/>
      <c r="V22" s="4"/>
      <c r="W22" s="1"/>
    </row>
    <row r="23" spans="2:23" s="2" customFormat="1" ht="15" x14ac:dyDescent="0.35">
      <c r="B23" s="85" t="s">
        <v>59</v>
      </c>
      <c r="C23" s="86" t="s">
        <v>0</v>
      </c>
      <c r="D23" s="117">
        <v>36</v>
      </c>
      <c r="E23" s="112">
        <v>8</v>
      </c>
      <c r="F23" s="113">
        <v>1</v>
      </c>
      <c r="G23" s="207">
        <f t="shared" si="0"/>
        <v>8</v>
      </c>
      <c r="H23" s="214">
        <v>35</v>
      </c>
      <c r="I23" s="6">
        <f t="shared" si="1"/>
        <v>10080</v>
      </c>
      <c r="J23" s="80"/>
      <c r="K23" s="80"/>
      <c r="M23" s="4"/>
      <c r="N23" s="5"/>
      <c r="O23" s="5"/>
      <c r="P23" s="4"/>
      <c r="Q23" s="4"/>
      <c r="R23" s="4"/>
      <c r="S23" s="5"/>
      <c r="T23" s="5"/>
      <c r="U23" s="4"/>
      <c r="V23" s="4"/>
      <c r="W23" s="1"/>
    </row>
    <row r="24" spans="2:23" s="2" customFormat="1" ht="15" x14ac:dyDescent="0.35">
      <c r="B24" s="85" t="s">
        <v>49</v>
      </c>
      <c r="C24" s="86" t="s">
        <v>0</v>
      </c>
      <c r="D24" s="117">
        <v>25</v>
      </c>
      <c r="E24" s="112">
        <v>8</v>
      </c>
      <c r="F24" s="113">
        <v>1</v>
      </c>
      <c r="G24" s="207">
        <f t="shared" si="0"/>
        <v>8</v>
      </c>
      <c r="H24" s="214">
        <v>35</v>
      </c>
      <c r="I24" s="6">
        <f t="shared" si="1"/>
        <v>7000</v>
      </c>
      <c r="J24" s="80"/>
      <c r="K24" s="80"/>
      <c r="M24" s="4"/>
      <c r="N24" s="5"/>
      <c r="O24" s="5"/>
      <c r="P24" s="4"/>
      <c r="Q24" s="4"/>
      <c r="R24" s="4"/>
      <c r="S24" s="5"/>
      <c r="T24" s="5"/>
      <c r="U24" s="4"/>
      <c r="V24" s="4"/>
      <c r="W24" s="1"/>
    </row>
    <row r="25" spans="2:23" s="2" customFormat="1" ht="15" x14ac:dyDescent="0.35">
      <c r="B25" s="85" t="s">
        <v>46</v>
      </c>
      <c r="C25" s="86" t="s">
        <v>0</v>
      </c>
      <c r="D25" s="117">
        <v>9</v>
      </c>
      <c r="E25" s="112">
        <v>8</v>
      </c>
      <c r="F25" s="113">
        <v>1</v>
      </c>
      <c r="G25" s="207">
        <f t="shared" si="0"/>
        <v>8</v>
      </c>
      <c r="H25" s="210">
        <v>10</v>
      </c>
      <c r="I25" s="6">
        <f t="shared" si="1"/>
        <v>720</v>
      </c>
      <c r="J25" s="80"/>
      <c r="K25" s="80"/>
      <c r="M25" s="4"/>
      <c r="N25" s="5"/>
      <c r="O25" s="5"/>
      <c r="P25" s="4"/>
      <c r="Q25" s="4"/>
      <c r="R25" s="4"/>
      <c r="S25" s="5"/>
      <c r="T25" s="5"/>
      <c r="U25" s="4"/>
      <c r="V25" s="4"/>
      <c r="W25" s="1"/>
    </row>
    <row r="26" spans="2:23" s="2" customFormat="1" ht="15" x14ac:dyDescent="0.35">
      <c r="B26" s="85" t="s">
        <v>14</v>
      </c>
      <c r="C26" s="86" t="s">
        <v>8</v>
      </c>
      <c r="D26" s="117">
        <v>40</v>
      </c>
      <c r="E26" s="112">
        <v>8</v>
      </c>
      <c r="F26" s="113">
        <v>1</v>
      </c>
      <c r="G26" s="207">
        <f t="shared" si="0"/>
        <v>8</v>
      </c>
      <c r="H26" s="210">
        <v>12</v>
      </c>
      <c r="I26" s="6">
        <f t="shared" si="1"/>
        <v>3840</v>
      </c>
      <c r="J26" s="80"/>
      <c r="K26" s="80"/>
      <c r="M26" s="4"/>
      <c r="N26" s="5"/>
      <c r="O26" s="5"/>
      <c r="P26" s="4"/>
      <c r="Q26" s="4"/>
      <c r="R26" s="4"/>
      <c r="S26" s="5"/>
      <c r="T26" s="5"/>
      <c r="U26" s="4"/>
      <c r="V26" s="4"/>
      <c r="W26" s="1"/>
    </row>
    <row r="27" spans="2:23" s="2" customFormat="1" ht="15.5" thickBot="1" x14ac:dyDescent="0.4">
      <c r="B27" s="88" t="s">
        <v>9</v>
      </c>
      <c r="C27" s="89" t="s">
        <v>8</v>
      </c>
      <c r="D27" s="118">
        <v>40</v>
      </c>
      <c r="E27" s="114">
        <v>8</v>
      </c>
      <c r="F27" s="115">
        <v>1</v>
      </c>
      <c r="G27" s="208">
        <f t="shared" si="0"/>
        <v>8</v>
      </c>
      <c r="H27" s="211">
        <v>12</v>
      </c>
      <c r="I27" s="7">
        <f t="shared" si="1"/>
        <v>3840</v>
      </c>
      <c r="J27" s="80"/>
      <c r="K27" s="80"/>
      <c r="M27" s="4"/>
      <c r="N27" s="5"/>
      <c r="O27" s="5"/>
      <c r="P27" s="4"/>
      <c r="Q27" s="4"/>
      <c r="R27" s="4"/>
      <c r="S27" s="5"/>
      <c r="T27" s="5"/>
      <c r="U27" s="4"/>
      <c r="V27" s="4"/>
      <c r="W27" s="1"/>
    </row>
    <row r="28" spans="2:23" s="2" customFormat="1" ht="15" x14ac:dyDescent="0.35">
      <c r="B28" s="51"/>
      <c r="C28" s="82"/>
      <c r="D28" s="82"/>
      <c r="E28" s="141"/>
      <c r="F28" s="141"/>
      <c r="G28" s="141"/>
      <c r="H28" s="80"/>
      <c r="I28" s="80"/>
      <c r="J28" s="80"/>
      <c r="K28" s="141"/>
      <c r="L28" s="80"/>
      <c r="M28" s="8"/>
      <c r="N28" s="8"/>
      <c r="O28" s="8"/>
      <c r="P28" s="8"/>
      <c r="Q28" s="8"/>
      <c r="R28" s="8"/>
      <c r="S28" s="90"/>
      <c r="T28" s="90"/>
      <c r="U28" s="90"/>
      <c r="V28" s="90"/>
    </row>
    <row r="29" spans="2:23" s="2" customFormat="1" ht="15.5" thickBot="1" x14ac:dyDescent="0.4">
      <c r="B29" s="51"/>
      <c r="C29" s="82"/>
      <c r="D29" s="82"/>
      <c r="E29" s="141"/>
      <c r="F29" s="141"/>
      <c r="G29" s="141"/>
      <c r="H29" s="56" t="s">
        <v>3</v>
      </c>
      <c r="I29" s="91">
        <f>SUM(I8:I27)</f>
        <v>227344</v>
      </c>
      <c r="J29" s="72"/>
      <c r="K29" s="12"/>
      <c r="L29" s="12"/>
      <c r="M29" s="9"/>
      <c r="N29" s="92"/>
      <c r="O29" s="93"/>
      <c r="P29" s="10"/>
      <c r="Q29" s="10"/>
      <c r="R29" s="9"/>
      <c r="S29" s="92"/>
      <c r="T29" s="93"/>
      <c r="U29" s="10"/>
      <c r="V29" s="10"/>
    </row>
    <row r="30" spans="2:23" s="2" customFormat="1" ht="15.5" thickBot="1" x14ac:dyDescent="0.4">
      <c r="B30" s="51"/>
      <c r="C30" s="82"/>
      <c r="D30" s="82"/>
      <c r="E30" s="141"/>
      <c r="F30" s="141"/>
      <c r="G30" s="141"/>
      <c r="H30" s="60"/>
      <c r="I30" s="12"/>
      <c r="J30" s="72"/>
      <c r="K30" s="12"/>
      <c r="L30" s="12"/>
      <c r="M30" s="9"/>
      <c r="N30" s="92"/>
      <c r="O30" s="93"/>
      <c r="P30" s="10"/>
      <c r="Q30" s="10"/>
      <c r="R30" s="9"/>
      <c r="S30" s="92"/>
      <c r="T30" s="93"/>
      <c r="U30" s="10"/>
      <c r="V30" s="10"/>
    </row>
    <row r="31" spans="2:23" s="2" customFormat="1" ht="55" customHeight="1" x14ac:dyDescent="0.35">
      <c r="B31" s="163" t="s">
        <v>7</v>
      </c>
      <c r="C31" s="165" t="s">
        <v>8</v>
      </c>
      <c r="D31" s="199" t="s">
        <v>16</v>
      </c>
      <c r="E31" s="167" t="s">
        <v>34</v>
      </c>
      <c r="F31" s="169" t="s">
        <v>18</v>
      </c>
      <c r="G31" s="169" t="s">
        <v>20</v>
      </c>
      <c r="H31" s="160" t="s">
        <v>60</v>
      </c>
      <c r="I31" s="183" t="s">
        <v>62</v>
      </c>
      <c r="J31" s="192"/>
      <c r="K31" s="192"/>
      <c r="L31" s="12"/>
      <c r="M31" s="9"/>
      <c r="N31" s="92"/>
      <c r="O31" s="93"/>
      <c r="P31" s="10"/>
      <c r="Q31" s="10"/>
      <c r="R31" s="9"/>
      <c r="S31" s="92"/>
      <c r="T31" s="93"/>
      <c r="U31" s="10"/>
      <c r="V31" s="10"/>
    </row>
    <row r="32" spans="2:23" s="2" customFormat="1" ht="41" customHeight="1" thickBot="1" x14ac:dyDescent="0.4">
      <c r="B32" s="164"/>
      <c r="C32" s="166"/>
      <c r="D32" s="200"/>
      <c r="E32" s="168"/>
      <c r="F32" s="170"/>
      <c r="G32" s="170"/>
      <c r="H32" s="176"/>
      <c r="I32" s="184"/>
      <c r="J32" s="192"/>
      <c r="K32" s="192"/>
      <c r="L32" s="12"/>
      <c r="M32" s="9"/>
      <c r="N32" s="92"/>
      <c r="O32" s="93"/>
      <c r="P32" s="10"/>
      <c r="Q32" s="10"/>
      <c r="R32" s="9"/>
      <c r="S32" s="92"/>
      <c r="T32" s="93"/>
      <c r="U32" s="10"/>
      <c r="V32" s="10"/>
    </row>
    <row r="33" spans="2:22" s="2" customFormat="1" ht="15" x14ac:dyDescent="0.35">
      <c r="B33" s="83" t="s">
        <v>48</v>
      </c>
      <c r="C33" s="84" t="s">
        <v>0</v>
      </c>
      <c r="D33" s="116">
        <v>368</v>
      </c>
      <c r="E33" s="120">
        <v>3</v>
      </c>
      <c r="F33" s="121">
        <v>2</v>
      </c>
      <c r="G33" s="206">
        <f>E33*F33</f>
        <v>6</v>
      </c>
      <c r="H33" s="209">
        <f>H8*0.8</f>
        <v>28</v>
      </c>
      <c r="I33" s="3">
        <f>D33*H33*G33</f>
        <v>61824</v>
      </c>
      <c r="J33" s="80"/>
      <c r="K33" s="80"/>
      <c r="L33" s="12"/>
      <c r="M33" s="9"/>
      <c r="N33" s="92"/>
      <c r="O33" s="93"/>
      <c r="P33" s="10"/>
      <c r="Q33" s="10"/>
      <c r="R33" s="9"/>
      <c r="S33" s="92"/>
      <c r="T33" s="93"/>
      <c r="U33" s="10"/>
      <c r="V33" s="10"/>
    </row>
    <row r="34" spans="2:22" s="2" customFormat="1" ht="15" customHeight="1" x14ac:dyDescent="0.35">
      <c r="B34" s="83" t="s">
        <v>51</v>
      </c>
      <c r="C34" s="84" t="s">
        <v>0</v>
      </c>
      <c r="D34" s="116">
        <v>264</v>
      </c>
      <c r="E34" s="112">
        <v>3</v>
      </c>
      <c r="F34" s="113">
        <v>2</v>
      </c>
      <c r="G34" s="207">
        <f t="shared" ref="G34:G52" si="2">E34*F34</f>
        <v>6</v>
      </c>
      <c r="H34" s="210">
        <v>17</v>
      </c>
      <c r="I34" s="6">
        <f>D34*H34*G34</f>
        <v>26928</v>
      </c>
      <c r="J34" s="80"/>
      <c r="K34" s="80"/>
      <c r="L34" s="12"/>
      <c r="M34" s="11"/>
      <c r="N34" s="94"/>
      <c r="O34" s="60"/>
      <c r="P34" s="12"/>
      <c r="Q34" s="12"/>
      <c r="R34" s="11"/>
      <c r="S34" s="94"/>
      <c r="T34" s="60"/>
      <c r="U34" s="95"/>
      <c r="V34" s="95"/>
    </row>
    <row r="35" spans="2:22" s="2" customFormat="1" ht="50" customHeight="1" x14ac:dyDescent="0.35">
      <c r="B35" s="85" t="s">
        <v>53</v>
      </c>
      <c r="C35" s="86" t="s">
        <v>0</v>
      </c>
      <c r="D35" s="117">
        <v>18</v>
      </c>
      <c r="E35" s="112">
        <v>3</v>
      </c>
      <c r="F35" s="113">
        <v>2</v>
      </c>
      <c r="G35" s="207">
        <f t="shared" si="2"/>
        <v>6</v>
      </c>
      <c r="H35" s="210">
        <f>H10*0.8</f>
        <v>8</v>
      </c>
      <c r="I35" s="6">
        <f t="shared" ref="I35:I52" si="3">D35*H35*G35</f>
        <v>864</v>
      </c>
      <c r="J35" s="80"/>
      <c r="K35" s="80"/>
      <c r="L35" s="12"/>
      <c r="M35" s="11"/>
      <c r="N35" s="94"/>
      <c r="O35" s="60"/>
      <c r="P35" s="12"/>
      <c r="Q35" s="12"/>
      <c r="R35" s="11"/>
      <c r="S35" s="94"/>
      <c r="T35" s="60"/>
      <c r="U35" s="95"/>
      <c r="V35" s="95"/>
    </row>
    <row r="36" spans="2:22" s="2" customFormat="1" ht="38" customHeight="1" x14ac:dyDescent="0.35">
      <c r="B36" s="87" t="s">
        <v>10</v>
      </c>
      <c r="C36" s="86" t="s">
        <v>8</v>
      </c>
      <c r="D36" s="117">
        <v>1</v>
      </c>
      <c r="E36" s="112">
        <v>3</v>
      </c>
      <c r="F36" s="113">
        <v>2</v>
      </c>
      <c r="G36" s="207">
        <f t="shared" si="2"/>
        <v>6</v>
      </c>
      <c r="H36" s="210">
        <f>H11*0.8</f>
        <v>344</v>
      </c>
      <c r="I36" s="6">
        <f t="shared" si="3"/>
        <v>2064</v>
      </c>
      <c r="J36" s="80"/>
      <c r="K36" s="80"/>
      <c r="L36" s="12"/>
      <c r="M36" s="11"/>
      <c r="N36" s="94"/>
      <c r="O36" s="60"/>
      <c r="P36" s="12"/>
      <c r="Q36" s="12"/>
      <c r="R36" s="11"/>
      <c r="S36" s="94"/>
      <c r="T36" s="60"/>
      <c r="U36" s="95"/>
      <c r="V36" s="95"/>
    </row>
    <row r="37" spans="2:22" s="2" customFormat="1" ht="15" x14ac:dyDescent="0.35">
      <c r="B37" s="87" t="s">
        <v>11</v>
      </c>
      <c r="C37" s="86" t="s">
        <v>8</v>
      </c>
      <c r="D37" s="117">
        <v>1</v>
      </c>
      <c r="E37" s="112">
        <v>3</v>
      </c>
      <c r="F37" s="113">
        <v>2</v>
      </c>
      <c r="G37" s="207">
        <f t="shared" si="2"/>
        <v>6</v>
      </c>
      <c r="H37" s="210">
        <f t="shared" ref="H37:H39" si="4">H12*0.8</f>
        <v>240</v>
      </c>
      <c r="I37" s="6">
        <f t="shared" si="3"/>
        <v>1440</v>
      </c>
      <c r="J37" s="80"/>
      <c r="K37" s="80"/>
      <c r="L37" s="12"/>
      <c r="M37" s="11"/>
      <c r="N37" s="94"/>
      <c r="O37" s="60"/>
      <c r="P37" s="12"/>
      <c r="Q37" s="12"/>
      <c r="R37" s="11"/>
      <c r="S37" s="94"/>
      <c r="T37" s="60"/>
      <c r="U37" s="95"/>
      <c r="V37" s="95"/>
    </row>
    <row r="38" spans="2:22" s="2" customFormat="1" ht="15" x14ac:dyDescent="0.35">
      <c r="B38" s="87" t="s">
        <v>12</v>
      </c>
      <c r="C38" s="86" t="s">
        <v>8</v>
      </c>
      <c r="D38" s="117">
        <v>1</v>
      </c>
      <c r="E38" s="112">
        <v>3</v>
      </c>
      <c r="F38" s="113">
        <v>2</v>
      </c>
      <c r="G38" s="207">
        <f t="shared" si="2"/>
        <v>6</v>
      </c>
      <c r="H38" s="210">
        <f t="shared" si="4"/>
        <v>200</v>
      </c>
      <c r="I38" s="6">
        <f t="shared" si="3"/>
        <v>1200</v>
      </c>
      <c r="J38" s="80"/>
      <c r="K38" s="80"/>
      <c r="L38" s="12"/>
      <c r="M38" s="11"/>
      <c r="N38" s="94"/>
      <c r="O38" s="60"/>
      <c r="P38" s="12"/>
      <c r="Q38" s="12"/>
      <c r="R38" s="11"/>
      <c r="S38" s="94"/>
      <c r="T38" s="60"/>
      <c r="U38" s="95"/>
      <c r="V38" s="95"/>
    </row>
    <row r="39" spans="2:22" s="2" customFormat="1" ht="15" x14ac:dyDescent="0.35">
      <c r="B39" s="87" t="s">
        <v>13</v>
      </c>
      <c r="C39" s="86" t="s">
        <v>8</v>
      </c>
      <c r="D39" s="117">
        <v>1</v>
      </c>
      <c r="E39" s="112">
        <v>3</v>
      </c>
      <c r="F39" s="113">
        <v>2</v>
      </c>
      <c r="G39" s="207">
        <f t="shared" si="2"/>
        <v>6</v>
      </c>
      <c r="H39" s="210">
        <f t="shared" si="4"/>
        <v>80</v>
      </c>
      <c r="I39" s="6">
        <f t="shared" si="3"/>
        <v>480</v>
      </c>
      <c r="J39" s="80"/>
      <c r="K39" s="80"/>
      <c r="L39" s="12"/>
      <c r="M39" s="11"/>
      <c r="N39" s="94"/>
      <c r="O39" s="60"/>
      <c r="P39" s="12"/>
      <c r="Q39" s="12"/>
      <c r="R39" s="11"/>
      <c r="S39" s="94"/>
      <c r="T39" s="60"/>
      <c r="U39" s="95"/>
      <c r="V39" s="95"/>
    </row>
    <row r="40" spans="2:22" s="2" customFormat="1" ht="15" x14ac:dyDescent="0.35">
      <c r="B40" s="85" t="s">
        <v>47</v>
      </c>
      <c r="C40" s="86" t="s">
        <v>0</v>
      </c>
      <c r="D40" s="117">
        <v>300</v>
      </c>
      <c r="E40" s="112">
        <v>3</v>
      </c>
      <c r="F40" s="113">
        <v>2</v>
      </c>
      <c r="G40" s="207">
        <f t="shared" si="2"/>
        <v>6</v>
      </c>
      <c r="H40" s="210">
        <f>H15*0.8</f>
        <v>5.6000000000000005</v>
      </c>
      <c r="I40" s="6">
        <f t="shared" si="3"/>
        <v>10080.000000000002</v>
      </c>
      <c r="J40" s="80"/>
      <c r="K40" s="80"/>
      <c r="L40" s="12"/>
      <c r="M40" s="11"/>
      <c r="N40" s="94"/>
      <c r="O40" s="60"/>
      <c r="P40" s="12"/>
      <c r="Q40" s="12"/>
      <c r="R40" s="11"/>
      <c r="S40" s="94"/>
      <c r="T40" s="60"/>
      <c r="U40" s="95"/>
      <c r="V40" s="95"/>
    </row>
    <row r="41" spans="2:22" s="2" customFormat="1" ht="15" x14ac:dyDescent="0.35">
      <c r="B41" s="85" t="s">
        <v>50</v>
      </c>
      <c r="C41" s="86" t="s">
        <v>0</v>
      </c>
      <c r="D41" s="117">
        <v>25</v>
      </c>
      <c r="E41" s="112">
        <v>3</v>
      </c>
      <c r="F41" s="113">
        <v>2</v>
      </c>
      <c r="G41" s="207">
        <f t="shared" si="2"/>
        <v>6</v>
      </c>
      <c r="H41" s="210">
        <f>H33</f>
        <v>28</v>
      </c>
      <c r="I41" s="6">
        <f t="shared" si="3"/>
        <v>4200</v>
      </c>
      <c r="J41" s="80"/>
      <c r="K41" s="80"/>
      <c r="L41" s="12"/>
      <c r="M41" s="11"/>
      <c r="N41" s="94"/>
      <c r="O41" s="60"/>
      <c r="P41" s="12"/>
      <c r="Q41" s="12"/>
      <c r="R41" s="11"/>
      <c r="S41" s="94"/>
      <c r="T41" s="60"/>
      <c r="U41" s="95"/>
      <c r="V41" s="95"/>
    </row>
    <row r="42" spans="2:22" s="2" customFormat="1" ht="15" x14ac:dyDescent="0.35">
      <c r="B42" s="87" t="s">
        <v>52</v>
      </c>
      <c r="C42" s="86" t="s">
        <v>8</v>
      </c>
      <c r="D42" s="117">
        <v>1</v>
      </c>
      <c r="E42" s="112">
        <v>3</v>
      </c>
      <c r="F42" s="113">
        <v>2</v>
      </c>
      <c r="G42" s="207">
        <f t="shared" si="2"/>
        <v>6</v>
      </c>
      <c r="H42" s="210">
        <f>H17*0.75</f>
        <v>187.5</v>
      </c>
      <c r="I42" s="6">
        <f t="shared" si="3"/>
        <v>1125</v>
      </c>
      <c r="J42" s="80"/>
      <c r="K42" s="80"/>
      <c r="L42" s="12"/>
      <c r="M42" s="11"/>
      <c r="N42" s="94"/>
      <c r="O42" s="60"/>
      <c r="P42" s="12"/>
      <c r="Q42" s="12"/>
      <c r="R42" s="11"/>
      <c r="S42" s="94"/>
      <c r="T42" s="60"/>
      <c r="U42" s="95"/>
      <c r="V42" s="95"/>
    </row>
    <row r="43" spans="2:22" s="2" customFormat="1" ht="15" x14ac:dyDescent="0.35">
      <c r="B43" s="87" t="s">
        <v>54</v>
      </c>
      <c r="C43" s="86" t="s">
        <v>8</v>
      </c>
      <c r="D43" s="117">
        <v>1</v>
      </c>
      <c r="E43" s="112">
        <v>3</v>
      </c>
      <c r="F43" s="113">
        <v>2</v>
      </c>
      <c r="G43" s="207">
        <f t="shared" si="2"/>
        <v>6</v>
      </c>
      <c r="H43" s="210">
        <f t="shared" ref="H43:H47" si="5">H18*0.75</f>
        <v>225</v>
      </c>
      <c r="I43" s="6">
        <f t="shared" si="3"/>
        <v>1350</v>
      </c>
      <c r="J43" s="80"/>
      <c r="K43" s="80"/>
      <c r="L43" s="12"/>
      <c r="M43" s="11"/>
      <c r="N43" s="94"/>
      <c r="O43" s="60"/>
      <c r="P43" s="12"/>
      <c r="Q43" s="12"/>
      <c r="R43" s="11"/>
      <c r="S43" s="94"/>
      <c r="T43" s="60"/>
      <c r="U43" s="95"/>
      <c r="V43" s="95"/>
    </row>
    <row r="44" spans="2:22" s="2" customFormat="1" ht="15" x14ac:dyDescent="0.35">
      <c r="B44" s="87" t="s">
        <v>55</v>
      </c>
      <c r="C44" s="86" t="s">
        <v>8</v>
      </c>
      <c r="D44" s="117">
        <v>3</v>
      </c>
      <c r="E44" s="112">
        <v>3</v>
      </c>
      <c r="F44" s="113">
        <v>2</v>
      </c>
      <c r="G44" s="207">
        <f t="shared" si="2"/>
        <v>6</v>
      </c>
      <c r="H44" s="210">
        <f t="shared" si="5"/>
        <v>262.5</v>
      </c>
      <c r="I44" s="6">
        <f t="shared" si="3"/>
        <v>4725</v>
      </c>
      <c r="J44" s="80"/>
      <c r="K44" s="80"/>
      <c r="L44" s="12"/>
      <c r="M44" s="11"/>
      <c r="N44" s="94"/>
      <c r="O44" s="60"/>
      <c r="P44" s="12"/>
      <c r="Q44" s="12"/>
      <c r="R44" s="11"/>
      <c r="S44" s="94"/>
      <c r="T44" s="60"/>
      <c r="U44" s="95"/>
      <c r="V44" s="95"/>
    </row>
    <row r="45" spans="2:22" s="2" customFormat="1" ht="15" x14ac:dyDescent="0.35">
      <c r="B45" s="87" t="s">
        <v>56</v>
      </c>
      <c r="C45" s="86" t="s">
        <v>8</v>
      </c>
      <c r="D45" s="117">
        <v>2</v>
      </c>
      <c r="E45" s="112">
        <v>3</v>
      </c>
      <c r="F45" s="113">
        <v>2</v>
      </c>
      <c r="G45" s="207">
        <f t="shared" si="2"/>
        <v>6</v>
      </c>
      <c r="H45" s="210">
        <f t="shared" si="5"/>
        <v>285</v>
      </c>
      <c r="I45" s="6">
        <f t="shared" si="3"/>
        <v>3420</v>
      </c>
      <c r="J45" s="80"/>
      <c r="K45" s="80"/>
      <c r="L45" s="12"/>
      <c r="M45" s="11"/>
      <c r="N45" s="94"/>
      <c r="O45" s="60"/>
      <c r="P45" s="12"/>
      <c r="Q45" s="12"/>
      <c r="R45" s="11"/>
      <c r="S45" s="94"/>
      <c r="T45" s="60"/>
      <c r="U45" s="95"/>
      <c r="V45" s="95"/>
    </row>
    <row r="46" spans="2:22" s="2" customFormat="1" ht="15" x14ac:dyDescent="0.35">
      <c r="B46" s="87" t="s">
        <v>57</v>
      </c>
      <c r="C46" s="86" t="s">
        <v>8</v>
      </c>
      <c r="D46" s="117">
        <v>2</v>
      </c>
      <c r="E46" s="112">
        <v>3</v>
      </c>
      <c r="F46" s="113">
        <v>2</v>
      </c>
      <c r="G46" s="207">
        <f t="shared" si="2"/>
        <v>6</v>
      </c>
      <c r="H46" s="210">
        <f t="shared" si="5"/>
        <v>307.5</v>
      </c>
      <c r="I46" s="6">
        <f t="shared" si="3"/>
        <v>3690</v>
      </c>
      <c r="J46" s="80"/>
      <c r="K46" s="80"/>
      <c r="L46" s="12"/>
      <c r="M46" s="11"/>
      <c r="N46" s="94"/>
      <c r="O46" s="60"/>
      <c r="P46" s="12"/>
      <c r="Q46" s="12"/>
      <c r="R46" s="11"/>
      <c r="S46" s="94"/>
      <c r="T46" s="60"/>
      <c r="U46" s="95"/>
      <c r="V46" s="95"/>
    </row>
    <row r="47" spans="2:22" s="2" customFormat="1" ht="15" x14ac:dyDescent="0.35">
      <c r="B47" s="87" t="s">
        <v>58</v>
      </c>
      <c r="C47" s="86" t="s">
        <v>8</v>
      </c>
      <c r="D47" s="117">
        <v>1</v>
      </c>
      <c r="E47" s="112">
        <v>3</v>
      </c>
      <c r="F47" s="113">
        <v>2</v>
      </c>
      <c r="G47" s="207">
        <f t="shared" si="2"/>
        <v>6</v>
      </c>
      <c r="H47" s="210">
        <f t="shared" si="5"/>
        <v>337.5</v>
      </c>
      <c r="I47" s="6">
        <f t="shared" si="3"/>
        <v>2025</v>
      </c>
      <c r="J47" s="80"/>
      <c r="K47" s="80"/>
      <c r="L47" s="12"/>
      <c r="M47" s="11"/>
      <c r="N47" s="94"/>
      <c r="O47" s="60"/>
      <c r="P47" s="12"/>
      <c r="Q47" s="12"/>
      <c r="R47" s="11"/>
      <c r="S47" s="94"/>
      <c r="T47" s="60"/>
      <c r="U47" s="95"/>
      <c r="V47" s="95"/>
    </row>
    <row r="48" spans="2:22" s="2" customFormat="1" ht="15" x14ac:dyDescent="0.35">
      <c r="B48" s="85" t="s">
        <v>59</v>
      </c>
      <c r="C48" s="86" t="s">
        <v>0</v>
      </c>
      <c r="D48" s="117">
        <v>36</v>
      </c>
      <c r="E48" s="112">
        <v>3</v>
      </c>
      <c r="F48" s="113">
        <v>2</v>
      </c>
      <c r="G48" s="207">
        <f t="shared" si="2"/>
        <v>6</v>
      </c>
      <c r="H48" s="210">
        <f>H33</f>
        <v>28</v>
      </c>
      <c r="I48" s="6">
        <f t="shared" si="3"/>
        <v>6048</v>
      </c>
      <c r="J48" s="80"/>
      <c r="K48" s="80"/>
      <c r="L48" s="12"/>
      <c r="M48" s="11"/>
      <c r="N48" s="94"/>
      <c r="O48" s="60"/>
      <c r="P48" s="12"/>
      <c r="Q48" s="12"/>
      <c r="R48" s="11"/>
      <c r="S48" s="94"/>
      <c r="T48" s="60"/>
      <c r="U48" s="95"/>
      <c r="V48" s="95"/>
    </row>
    <row r="49" spans="2:22" s="2" customFormat="1" ht="15" x14ac:dyDescent="0.35">
      <c r="B49" s="85" t="s">
        <v>49</v>
      </c>
      <c r="C49" s="86" t="s">
        <v>0</v>
      </c>
      <c r="D49" s="117">
        <v>25</v>
      </c>
      <c r="E49" s="112">
        <v>3</v>
      </c>
      <c r="F49" s="113">
        <v>2</v>
      </c>
      <c r="G49" s="207">
        <f t="shared" si="2"/>
        <v>6</v>
      </c>
      <c r="H49" s="210">
        <f>H33</f>
        <v>28</v>
      </c>
      <c r="I49" s="6">
        <f t="shared" si="3"/>
        <v>4200</v>
      </c>
      <c r="J49" s="80"/>
      <c r="K49" s="80"/>
      <c r="L49" s="12"/>
      <c r="M49" s="11"/>
      <c r="N49" s="94"/>
      <c r="O49" s="60"/>
      <c r="P49" s="12"/>
      <c r="Q49" s="12"/>
      <c r="R49" s="11"/>
      <c r="S49" s="94"/>
      <c r="T49" s="60"/>
      <c r="U49" s="95"/>
      <c r="V49" s="95"/>
    </row>
    <row r="50" spans="2:22" s="2" customFormat="1" ht="15" x14ac:dyDescent="0.35">
      <c r="B50" s="85" t="s">
        <v>46</v>
      </c>
      <c r="C50" s="86" t="s">
        <v>0</v>
      </c>
      <c r="D50" s="117">
        <v>9</v>
      </c>
      <c r="E50" s="112">
        <v>3</v>
      </c>
      <c r="F50" s="113">
        <v>2</v>
      </c>
      <c r="G50" s="207">
        <f t="shared" si="2"/>
        <v>6</v>
      </c>
      <c r="H50" s="210">
        <f>0.8*H25</f>
        <v>8</v>
      </c>
      <c r="I50" s="6">
        <f t="shared" si="3"/>
        <v>432</v>
      </c>
      <c r="J50" s="80"/>
      <c r="K50" s="80"/>
      <c r="L50" s="12"/>
      <c r="M50" s="11"/>
      <c r="N50" s="94"/>
      <c r="O50" s="60"/>
      <c r="P50" s="12"/>
      <c r="Q50" s="12"/>
      <c r="R50" s="11"/>
      <c r="S50" s="94"/>
      <c r="T50" s="60"/>
      <c r="U50" s="95"/>
      <c r="V50" s="95"/>
    </row>
    <row r="51" spans="2:22" s="2" customFormat="1" ht="15" x14ac:dyDescent="0.35">
      <c r="B51" s="85" t="s">
        <v>14</v>
      </c>
      <c r="C51" s="86" t="s">
        <v>8</v>
      </c>
      <c r="D51" s="117">
        <v>40</v>
      </c>
      <c r="E51" s="112">
        <v>3</v>
      </c>
      <c r="F51" s="113">
        <v>2</v>
      </c>
      <c r="G51" s="207">
        <f t="shared" si="2"/>
        <v>6</v>
      </c>
      <c r="H51" s="210">
        <f>0.8*H26</f>
        <v>9.6000000000000014</v>
      </c>
      <c r="I51" s="6">
        <f t="shared" si="3"/>
        <v>2304.0000000000005</v>
      </c>
      <c r="J51" s="80"/>
      <c r="K51" s="80"/>
      <c r="L51" s="12"/>
      <c r="M51" s="11"/>
      <c r="N51" s="94"/>
      <c r="O51" s="60"/>
      <c r="P51" s="12"/>
      <c r="Q51" s="12"/>
      <c r="R51" s="11"/>
      <c r="S51" s="94"/>
      <c r="T51" s="60"/>
      <c r="U51" s="95"/>
      <c r="V51" s="95"/>
    </row>
    <row r="52" spans="2:22" s="2" customFormat="1" ht="15.5" thickBot="1" x14ac:dyDescent="0.4">
      <c r="B52" s="88" t="s">
        <v>9</v>
      </c>
      <c r="C52" s="89" t="s">
        <v>8</v>
      </c>
      <c r="D52" s="118">
        <v>40</v>
      </c>
      <c r="E52" s="114">
        <v>3</v>
      </c>
      <c r="F52" s="115">
        <v>2</v>
      </c>
      <c r="G52" s="208">
        <f t="shared" si="2"/>
        <v>6</v>
      </c>
      <c r="H52" s="211">
        <f>0.8*H27</f>
        <v>9.6000000000000014</v>
      </c>
      <c r="I52" s="7">
        <f t="shared" si="3"/>
        <v>2304.0000000000005</v>
      </c>
      <c r="J52" s="80"/>
      <c r="K52" s="80"/>
      <c r="L52" s="12"/>
      <c r="M52" s="11"/>
      <c r="N52" s="94"/>
      <c r="O52" s="60"/>
      <c r="P52" s="12"/>
      <c r="Q52" s="12"/>
      <c r="R52" s="11"/>
      <c r="S52" s="94"/>
      <c r="T52" s="60"/>
      <c r="U52" s="95"/>
      <c r="V52" s="95"/>
    </row>
    <row r="53" spans="2:22" s="2" customFormat="1" ht="15" x14ac:dyDescent="0.35">
      <c r="B53" s="51"/>
      <c r="C53" s="82"/>
      <c r="D53" s="82"/>
      <c r="E53" s="141"/>
      <c r="F53" s="141"/>
      <c r="G53" s="141"/>
      <c r="H53" s="80"/>
      <c r="I53" s="80"/>
      <c r="J53" s="80"/>
      <c r="K53" s="141"/>
      <c r="L53" s="12"/>
      <c r="M53" s="11"/>
      <c r="N53" s="94"/>
      <c r="O53" s="60"/>
      <c r="P53" s="12"/>
      <c r="Q53" s="12"/>
      <c r="R53" s="11"/>
      <c r="S53" s="94"/>
      <c r="T53" s="60"/>
      <c r="U53" s="95"/>
      <c r="V53" s="95"/>
    </row>
    <row r="54" spans="2:22" s="2" customFormat="1" ht="15.5" thickBot="1" x14ac:dyDescent="0.4">
      <c r="B54" s="51"/>
      <c r="C54" s="82"/>
      <c r="D54" s="82"/>
      <c r="E54" s="141"/>
      <c r="F54" s="141"/>
      <c r="G54" s="141"/>
      <c r="H54" s="56" t="s">
        <v>3</v>
      </c>
      <c r="I54" s="91">
        <f>SUM(I33:I52)</f>
        <v>140703</v>
      </c>
      <c r="J54" s="72"/>
      <c r="K54" s="12"/>
      <c r="L54" s="12"/>
      <c r="M54" s="11"/>
      <c r="N54" s="94"/>
      <c r="O54" s="60"/>
      <c r="P54" s="12"/>
      <c r="Q54" s="12"/>
      <c r="R54" s="11"/>
      <c r="S54" s="94"/>
      <c r="T54" s="60"/>
      <c r="U54" s="95"/>
      <c r="V54" s="95"/>
    </row>
    <row r="55" spans="2:22" s="2" customFormat="1" ht="15.5" thickBot="1" x14ac:dyDescent="0.4">
      <c r="B55" s="51"/>
      <c r="C55" s="82"/>
      <c r="D55" s="82"/>
      <c r="E55" s="141"/>
      <c r="F55" s="141"/>
      <c r="G55" s="141"/>
      <c r="H55" s="60"/>
      <c r="I55" s="12"/>
      <c r="J55" s="72"/>
      <c r="K55" s="12"/>
      <c r="L55" s="12"/>
      <c r="M55" s="11"/>
      <c r="N55" s="94"/>
      <c r="O55" s="60"/>
      <c r="P55" s="12"/>
      <c r="Q55" s="12"/>
      <c r="R55" s="11"/>
      <c r="S55" s="94"/>
      <c r="T55" s="60"/>
      <c r="U55" s="95"/>
      <c r="V55" s="95"/>
    </row>
    <row r="56" spans="2:22" s="2" customFormat="1" ht="46" customHeight="1" x14ac:dyDescent="0.35">
      <c r="B56" s="163" t="s">
        <v>7</v>
      </c>
      <c r="C56" s="165" t="s">
        <v>8</v>
      </c>
      <c r="D56" s="165" t="s">
        <v>16</v>
      </c>
      <c r="E56" s="167" t="s">
        <v>19</v>
      </c>
      <c r="F56" s="169" t="s">
        <v>18</v>
      </c>
      <c r="G56" s="201" t="s">
        <v>20</v>
      </c>
      <c r="H56" s="202" t="s">
        <v>60</v>
      </c>
      <c r="I56" s="183" t="s">
        <v>63</v>
      </c>
      <c r="J56" s="192"/>
      <c r="K56" s="192"/>
      <c r="L56" s="12"/>
      <c r="M56" s="11"/>
      <c r="N56" s="94"/>
      <c r="O56" s="60"/>
      <c r="P56" s="12"/>
      <c r="Q56" s="12"/>
      <c r="R56" s="11"/>
      <c r="S56" s="94"/>
      <c r="T56" s="60"/>
      <c r="U56" s="95"/>
      <c r="V56" s="95"/>
    </row>
    <row r="57" spans="2:22" s="2" customFormat="1" ht="41" customHeight="1" thickBot="1" x14ac:dyDescent="0.4">
      <c r="B57" s="164"/>
      <c r="C57" s="166"/>
      <c r="D57" s="166"/>
      <c r="E57" s="168"/>
      <c r="F57" s="170"/>
      <c r="G57" s="215"/>
      <c r="H57" s="203"/>
      <c r="I57" s="184"/>
      <c r="J57" s="192"/>
      <c r="K57" s="192"/>
      <c r="L57" s="12"/>
      <c r="M57" s="11"/>
      <c r="N57" s="94"/>
      <c r="O57" s="60"/>
      <c r="P57" s="12"/>
      <c r="Q57" s="12"/>
      <c r="R57" s="11"/>
      <c r="S57" s="94"/>
      <c r="T57" s="60"/>
      <c r="U57" s="95"/>
      <c r="V57" s="95"/>
    </row>
    <row r="58" spans="2:22" s="2" customFormat="1" ht="15" x14ac:dyDescent="0.35">
      <c r="B58" s="83" t="s">
        <v>48</v>
      </c>
      <c r="C58" s="84" t="s">
        <v>0</v>
      </c>
      <c r="D58" s="116">
        <v>368</v>
      </c>
      <c r="E58" s="120">
        <v>1</v>
      </c>
      <c r="F58" s="121">
        <v>3</v>
      </c>
      <c r="G58" s="206">
        <f>E58*F58</f>
        <v>3</v>
      </c>
      <c r="H58" s="216">
        <f>0.67*H8</f>
        <v>23.450000000000003</v>
      </c>
      <c r="I58" s="3">
        <f>D58*H58*G58</f>
        <v>25888.800000000003</v>
      </c>
      <c r="J58" s="80"/>
      <c r="K58" s="80"/>
      <c r="L58" s="12"/>
      <c r="M58" s="11"/>
      <c r="N58" s="94"/>
      <c r="O58" s="60"/>
      <c r="P58" s="12"/>
      <c r="Q58" s="12"/>
      <c r="R58" s="11"/>
      <c r="S58" s="94"/>
      <c r="T58" s="60"/>
      <c r="U58" s="95"/>
      <c r="V58" s="95"/>
    </row>
    <row r="59" spans="2:22" s="2" customFormat="1" ht="15" customHeight="1" x14ac:dyDescent="0.35">
      <c r="B59" s="83" t="s">
        <v>51</v>
      </c>
      <c r="C59" s="84" t="s">
        <v>0</v>
      </c>
      <c r="D59" s="116">
        <v>264</v>
      </c>
      <c r="E59" s="112">
        <v>1</v>
      </c>
      <c r="F59" s="113">
        <v>3</v>
      </c>
      <c r="G59" s="207">
        <f t="shared" ref="G59:G77" si="6">E59*F59</f>
        <v>3</v>
      </c>
      <c r="H59" s="204">
        <v>17</v>
      </c>
      <c r="I59" s="6">
        <f>D59*H59*G59</f>
        <v>13464</v>
      </c>
      <c r="J59" s="80"/>
      <c r="K59" s="80"/>
      <c r="L59" s="12"/>
      <c r="M59" s="11"/>
      <c r="N59" s="94"/>
      <c r="O59" s="60"/>
      <c r="P59" s="12"/>
      <c r="Q59" s="12"/>
      <c r="R59" s="11"/>
      <c r="S59" s="94"/>
      <c r="T59" s="60"/>
      <c r="U59" s="95"/>
      <c r="V59" s="95"/>
    </row>
    <row r="60" spans="2:22" s="2" customFormat="1" ht="44.5" customHeight="1" x14ac:dyDescent="0.35">
      <c r="B60" s="85" t="s">
        <v>53</v>
      </c>
      <c r="C60" s="86" t="s">
        <v>0</v>
      </c>
      <c r="D60" s="117">
        <v>18</v>
      </c>
      <c r="E60" s="112">
        <v>1</v>
      </c>
      <c r="F60" s="113">
        <v>3</v>
      </c>
      <c r="G60" s="207">
        <f t="shared" si="6"/>
        <v>3</v>
      </c>
      <c r="H60" s="204">
        <f>0.67*H10</f>
        <v>6.7</v>
      </c>
      <c r="I60" s="6">
        <f t="shared" ref="I60:I77" si="7">D60*H60*G60</f>
        <v>361.8</v>
      </c>
      <c r="J60" s="80"/>
      <c r="K60" s="80"/>
      <c r="L60" s="12"/>
      <c r="M60" s="11"/>
      <c r="N60" s="94"/>
      <c r="O60" s="60"/>
      <c r="P60" s="12"/>
      <c r="Q60" s="12"/>
      <c r="R60" s="11"/>
      <c r="S60" s="94"/>
      <c r="T60" s="60"/>
      <c r="U60" s="95"/>
      <c r="V60" s="95"/>
    </row>
    <row r="61" spans="2:22" s="2" customFormat="1" ht="49" customHeight="1" x14ac:dyDescent="0.35">
      <c r="B61" s="87" t="s">
        <v>10</v>
      </c>
      <c r="C61" s="86" t="s">
        <v>8</v>
      </c>
      <c r="D61" s="117">
        <v>1</v>
      </c>
      <c r="E61" s="112">
        <v>1</v>
      </c>
      <c r="F61" s="113">
        <v>3</v>
      </c>
      <c r="G61" s="207">
        <f t="shared" si="6"/>
        <v>3</v>
      </c>
      <c r="H61" s="204">
        <f>0.67*H11</f>
        <v>288.10000000000002</v>
      </c>
      <c r="I61" s="6">
        <f t="shared" si="7"/>
        <v>864.30000000000007</v>
      </c>
      <c r="J61" s="80"/>
      <c r="K61" s="80"/>
      <c r="L61" s="12"/>
      <c r="M61" s="11"/>
      <c r="N61" s="94"/>
      <c r="O61" s="60"/>
      <c r="P61" s="12"/>
      <c r="Q61" s="12"/>
      <c r="R61" s="11"/>
      <c r="S61" s="94"/>
      <c r="T61" s="60"/>
      <c r="U61" s="95"/>
      <c r="V61" s="95"/>
    </row>
    <row r="62" spans="2:22" s="2" customFormat="1" ht="15" x14ac:dyDescent="0.35">
      <c r="B62" s="87" t="s">
        <v>11</v>
      </c>
      <c r="C62" s="86" t="s">
        <v>8</v>
      </c>
      <c r="D62" s="117">
        <v>1</v>
      </c>
      <c r="E62" s="112">
        <v>1</v>
      </c>
      <c r="F62" s="113">
        <v>3</v>
      </c>
      <c r="G62" s="207">
        <f t="shared" si="6"/>
        <v>3</v>
      </c>
      <c r="H62" s="204">
        <f t="shared" ref="H62:H64" si="8">0.67*H12</f>
        <v>201</v>
      </c>
      <c r="I62" s="6">
        <f t="shared" si="7"/>
        <v>603</v>
      </c>
      <c r="J62" s="80"/>
      <c r="K62" s="80"/>
      <c r="L62" s="12"/>
      <c r="M62" s="11"/>
      <c r="N62" s="94"/>
      <c r="O62" s="60"/>
      <c r="P62" s="12"/>
      <c r="Q62" s="12"/>
      <c r="R62" s="11"/>
      <c r="S62" s="94"/>
      <c r="T62" s="60"/>
      <c r="U62" s="95"/>
      <c r="V62" s="95"/>
    </row>
    <row r="63" spans="2:22" s="2" customFormat="1" ht="15" x14ac:dyDescent="0.35">
      <c r="B63" s="87" t="s">
        <v>12</v>
      </c>
      <c r="C63" s="86" t="s">
        <v>8</v>
      </c>
      <c r="D63" s="117">
        <v>1</v>
      </c>
      <c r="E63" s="112">
        <v>1</v>
      </c>
      <c r="F63" s="113">
        <v>3</v>
      </c>
      <c r="G63" s="207">
        <f t="shared" si="6"/>
        <v>3</v>
      </c>
      <c r="H63" s="204">
        <f t="shared" si="8"/>
        <v>167.5</v>
      </c>
      <c r="I63" s="6">
        <f t="shared" si="7"/>
        <v>502.5</v>
      </c>
      <c r="J63" s="80"/>
      <c r="K63" s="80"/>
      <c r="L63" s="12"/>
      <c r="M63" s="11"/>
      <c r="N63" s="94"/>
      <c r="O63" s="60"/>
      <c r="P63" s="12"/>
      <c r="Q63" s="12"/>
      <c r="R63" s="11"/>
      <c r="S63" s="94"/>
      <c r="T63" s="60"/>
      <c r="U63" s="95"/>
      <c r="V63" s="95"/>
    </row>
    <row r="64" spans="2:22" s="2" customFormat="1" ht="15" x14ac:dyDescent="0.35">
      <c r="B64" s="87" t="s">
        <v>13</v>
      </c>
      <c r="C64" s="86" t="s">
        <v>8</v>
      </c>
      <c r="D64" s="117">
        <v>1</v>
      </c>
      <c r="E64" s="112">
        <v>1</v>
      </c>
      <c r="F64" s="113">
        <v>3</v>
      </c>
      <c r="G64" s="207">
        <f t="shared" si="6"/>
        <v>3</v>
      </c>
      <c r="H64" s="204">
        <f t="shared" si="8"/>
        <v>67</v>
      </c>
      <c r="I64" s="6">
        <f t="shared" si="7"/>
        <v>201</v>
      </c>
      <c r="J64" s="80"/>
      <c r="K64" s="80"/>
      <c r="L64" s="12"/>
      <c r="M64" s="11"/>
      <c r="N64" s="94"/>
      <c r="O64" s="60"/>
      <c r="P64" s="12"/>
      <c r="Q64" s="12"/>
      <c r="R64" s="11"/>
      <c r="S64" s="94"/>
      <c r="T64" s="60"/>
      <c r="U64" s="95"/>
      <c r="V64" s="95"/>
    </row>
    <row r="65" spans="2:22" s="2" customFormat="1" ht="15" x14ac:dyDescent="0.35">
      <c r="B65" s="85" t="s">
        <v>47</v>
      </c>
      <c r="C65" s="86" t="s">
        <v>0</v>
      </c>
      <c r="D65" s="117">
        <v>300</v>
      </c>
      <c r="E65" s="112">
        <v>1</v>
      </c>
      <c r="F65" s="113">
        <v>3</v>
      </c>
      <c r="G65" s="207">
        <f t="shared" si="6"/>
        <v>3</v>
      </c>
      <c r="H65" s="204">
        <f>0.67*H15</f>
        <v>4.6900000000000004</v>
      </c>
      <c r="I65" s="6">
        <f t="shared" si="7"/>
        <v>4221.0000000000009</v>
      </c>
      <c r="J65" s="80"/>
      <c r="K65" s="80"/>
      <c r="L65" s="12"/>
      <c r="M65" s="11"/>
      <c r="N65" s="94"/>
      <c r="O65" s="60"/>
      <c r="P65" s="12"/>
      <c r="Q65" s="12"/>
      <c r="R65" s="11"/>
      <c r="S65" s="94"/>
      <c r="T65" s="60"/>
      <c r="U65" s="95"/>
      <c r="V65" s="95"/>
    </row>
    <row r="66" spans="2:22" s="2" customFormat="1" ht="15" x14ac:dyDescent="0.35">
      <c r="B66" s="85" t="s">
        <v>50</v>
      </c>
      <c r="C66" s="86" t="s">
        <v>0</v>
      </c>
      <c r="D66" s="117">
        <v>25</v>
      </c>
      <c r="E66" s="112">
        <v>1</v>
      </c>
      <c r="F66" s="113">
        <v>3</v>
      </c>
      <c r="G66" s="207">
        <f t="shared" si="6"/>
        <v>3</v>
      </c>
      <c r="H66" s="204">
        <f>H58</f>
        <v>23.450000000000003</v>
      </c>
      <c r="I66" s="6">
        <f t="shared" si="7"/>
        <v>1758.7500000000005</v>
      </c>
      <c r="J66" s="80"/>
      <c r="K66" s="80"/>
      <c r="L66" s="12"/>
      <c r="M66" s="11"/>
      <c r="N66" s="94"/>
      <c r="O66" s="60"/>
      <c r="P66" s="12"/>
      <c r="Q66" s="12"/>
      <c r="R66" s="11"/>
      <c r="S66" s="94"/>
      <c r="T66" s="60"/>
      <c r="U66" s="95"/>
      <c r="V66" s="95"/>
    </row>
    <row r="67" spans="2:22" s="2" customFormat="1" ht="15" x14ac:dyDescent="0.35">
      <c r="B67" s="87" t="s">
        <v>52</v>
      </c>
      <c r="C67" s="86" t="s">
        <v>8</v>
      </c>
      <c r="D67" s="117">
        <v>1</v>
      </c>
      <c r="E67" s="112">
        <v>1</v>
      </c>
      <c r="F67" s="113">
        <v>3</v>
      </c>
      <c r="G67" s="207">
        <f t="shared" si="6"/>
        <v>3</v>
      </c>
      <c r="H67" s="204">
        <f>H42*0.75</f>
        <v>140.625</v>
      </c>
      <c r="I67" s="6">
        <f t="shared" si="7"/>
        <v>421.875</v>
      </c>
      <c r="J67" s="80"/>
      <c r="K67" s="80"/>
      <c r="L67" s="12"/>
      <c r="M67" s="11"/>
      <c r="N67" s="94"/>
      <c r="O67" s="60"/>
      <c r="P67" s="12"/>
      <c r="Q67" s="12"/>
      <c r="R67" s="11"/>
      <c r="S67" s="94"/>
      <c r="T67" s="60"/>
      <c r="U67" s="95"/>
      <c r="V67" s="95"/>
    </row>
    <row r="68" spans="2:22" s="2" customFormat="1" ht="15" x14ac:dyDescent="0.35">
      <c r="B68" s="87" t="s">
        <v>54</v>
      </c>
      <c r="C68" s="86" t="s">
        <v>8</v>
      </c>
      <c r="D68" s="117">
        <v>1</v>
      </c>
      <c r="E68" s="112">
        <v>1</v>
      </c>
      <c r="F68" s="113">
        <v>3</v>
      </c>
      <c r="G68" s="207">
        <f t="shared" si="6"/>
        <v>3</v>
      </c>
      <c r="H68" s="204">
        <f t="shared" ref="H68:H72" si="9">H43*0.75</f>
        <v>168.75</v>
      </c>
      <c r="I68" s="6">
        <f t="shared" si="7"/>
        <v>506.25</v>
      </c>
      <c r="J68" s="80"/>
      <c r="K68" s="80"/>
      <c r="L68" s="12"/>
      <c r="M68" s="11"/>
      <c r="N68" s="94"/>
      <c r="O68" s="60"/>
      <c r="P68" s="12"/>
      <c r="Q68" s="12"/>
      <c r="R68" s="11"/>
      <c r="S68" s="94"/>
      <c r="T68" s="60"/>
      <c r="U68" s="95"/>
      <c r="V68" s="95"/>
    </row>
    <row r="69" spans="2:22" s="2" customFormat="1" ht="15" x14ac:dyDescent="0.35">
      <c r="B69" s="87" t="s">
        <v>55</v>
      </c>
      <c r="C69" s="86" t="s">
        <v>8</v>
      </c>
      <c r="D69" s="117">
        <v>3</v>
      </c>
      <c r="E69" s="112">
        <v>1</v>
      </c>
      <c r="F69" s="113">
        <v>3</v>
      </c>
      <c r="G69" s="207">
        <f t="shared" si="6"/>
        <v>3</v>
      </c>
      <c r="H69" s="204">
        <f t="shared" si="9"/>
        <v>196.875</v>
      </c>
      <c r="I69" s="6">
        <f t="shared" si="7"/>
        <v>1771.875</v>
      </c>
      <c r="J69" s="80"/>
      <c r="K69" s="80"/>
      <c r="L69" s="12"/>
      <c r="M69" s="11"/>
      <c r="N69" s="94"/>
      <c r="O69" s="60"/>
      <c r="P69" s="12"/>
      <c r="Q69" s="12"/>
      <c r="R69" s="11"/>
      <c r="S69" s="94"/>
      <c r="T69" s="60"/>
      <c r="U69" s="95"/>
      <c r="V69" s="95"/>
    </row>
    <row r="70" spans="2:22" s="2" customFormat="1" ht="15" x14ac:dyDescent="0.35">
      <c r="B70" s="87" t="s">
        <v>56</v>
      </c>
      <c r="C70" s="86" t="s">
        <v>8</v>
      </c>
      <c r="D70" s="117">
        <v>2</v>
      </c>
      <c r="E70" s="112">
        <v>1</v>
      </c>
      <c r="F70" s="113">
        <v>3</v>
      </c>
      <c r="G70" s="207">
        <f t="shared" si="6"/>
        <v>3</v>
      </c>
      <c r="H70" s="204">
        <f t="shared" si="9"/>
        <v>213.75</v>
      </c>
      <c r="I70" s="6">
        <f t="shared" si="7"/>
        <v>1282.5</v>
      </c>
      <c r="J70" s="80"/>
      <c r="K70" s="80"/>
      <c r="L70" s="12"/>
      <c r="M70" s="11"/>
      <c r="N70" s="94"/>
      <c r="O70" s="60"/>
      <c r="P70" s="12"/>
      <c r="Q70" s="12"/>
      <c r="R70" s="11"/>
      <c r="S70" s="94"/>
      <c r="T70" s="60"/>
      <c r="U70" s="95"/>
      <c r="V70" s="95"/>
    </row>
    <row r="71" spans="2:22" s="2" customFormat="1" ht="15" x14ac:dyDescent="0.35">
      <c r="B71" s="87" t="s">
        <v>57</v>
      </c>
      <c r="C71" s="86" t="s">
        <v>8</v>
      </c>
      <c r="D71" s="117">
        <v>2</v>
      </c>
      <c r="E71" s="112">
        <v>1</v>
      </c>
      <c r="F71" s="113">
        <v>3</v>
      </c>
      <c r="G71" s="207">
        <f t="shared" si="6"/>
        <v>3</v>
      </c>
      <c r="H71" s="204">
        <f t="shared" si="9"/>
        <v>230.625</v>
      </c>
      <c r="I71" s="6">
        <f t="shared" si="7"/>
        <v>1383.75</v>
      </c>
      <c r="J71" s="80"/>
      <c r="K71" s="80"/>
      <c r="L71" s="12"/>
      <c r="M71" s="11"/>
      <c r="N71" s="94"/>
      <c r="O71" s="60"/>
      <c r="P71" s="12"/>
      <c r="Q71" s="12"/>
      <c r="R71" s="11"/>
      <c r="S71" s="94"/>
      <c r="T71" s="60"/>
      <c r="U71" s="95"/>
      <c r="V71" s="95"/>
    </row>
    <row r="72" spans="2:22" s="2" customFormat="1" ht="15" x14ac:dyDescent="0.35">
      <c r="B72" s="87" t="s">
        <v>58</v>
      </c>
      <c r="C72" s="86" t="s">
        <v>8</v>
      </c>
      <c r="D72" s="117">
        <v>1</v>
      </c>
      <c r="E72" s="112">
        <v>1</v>
      </c>
      <c r="F72" s="113">
        <v>3</v>
      </c>
      <c r="G72" s="207">
        <f t="shared" si="6"/>
        <v>3</v>
      </c>
      <c r="H72" s="204">
        <f t="shared" si="9"/>
        <v>253.125</v>
      </c>
      <c r="I72" s="6">
        <f t="shared" si="7"/>
        <v>759.375</v>
      </c>
      <c r="J72" s="80"/>
      <c r="K72" s="80"/>
      <c r="L72" s="12"/>
      <c r="M72" s="11"/>
      <c r="N72" s="94"/>
      <c r="O72" s="60"/>
      <c r="P72" s="12"/>
      <c r="Q72" s="12"/>
      <c r="R72" s="11"/>
      <c r="S72" s="94"/>
      <c r="T72" s="60"/>
      <c r="U72" s="95"/>
      <c r="V72" s="95"/>
    </row>
    <row r="73" spans="2:22" s="2" customFormat="1" ht="15" x14ac:dyDescent="0.35">
      <c r="B73" s="85" t="s">
        <v>59</v>
      </c>
      <c r="C73" s="86" t="s">
        <v>0</v>
      </c>
      <c r="D73" s="117">
        <v>36</v>
      </c>
      <c r="E73" s="112">
        <v>1</v>
      </c>
      <c r="F73" s="113">
        <v>3</v>
      </c>
      <c r="G73" s="207">
        <f t="shared" si="6"/>
        <v>3</v>
      </c>
      <c r="H73" s="204">
        <f>H58</f>
        <v>23.450000000000003</v>
      </c>
      <c r="I73" s="6">
        <f t="shared" si="7"/>
        <v>2532.6000000000004</v>
      </c>
      <c r="J73" s="80"/>
      <c r="K73" s="80"/>
      <c r="L73" s="12"/>
      <c r="M73" s="11"/>
      <c r="N73" s="94"/>
      <c r="O73" s="60"/>
      <c r="P73" s="12"/>
      <c r="Q73" s="12"/>
      <c r="R73" s="11"/>
      <c r="S73" s="94"/>
      <c r="T73" s="60"/>
      <c r="U73" s="95"/>
      <c r="V73" s="95"/>
    </row>
    <row r="74" spans="2:22" s="2" customFormat="1" ht="15" x14ac:dyDescent="0.35">
      <c r="B74" s="85" t="s">
        <v>49</v>
      </c>
      <c r="C74" s="86" t="s">
        <v>0</v>
      </c>
      <c r="D74" s="117">
        <v>25</v>
      </c>
      <c r="E74" s="112">
        <v>1</v>
      </c>
      <c r="F74" s="113">
        <v>3</v>
      </c>
      <c r="G74" s="207">
        <f t="shared" si="6"/>
        <v>3</v>
      </c>
      <c r="H74" s="204">
        <f>H58</f>
        <v>23.450000000000003</v>
      </c>
      <c r="I74" s="6">
        <f t="shared" si="7"/>
        <v>1758.7500000000005</v>
      </c>
      <c r="J74" s="80"/>
      <c r="K74" s="80"/>
      <c r="L74" s="12"/>
      <c r="M74" s="11"/>
      <c r="N74" s="94"/>
      <c r="O74" s="60"/>
      <c r="P74" s="12"/>
      <c r="Q74" s="12"/>
      <c r="R74" s="11"/>
      <c r="S74" s="94"/>
      <c r="T74" s="60"/>
      <c r="U74" s="95"/>
      <c r="V74" s="95"/>
    </row>
    <row r="75" spans="2:22" s="2" customFormat="1" ht="15" x14ac:dyDescent="0.35">
      <c r="B75" s="85" t="s">
        <v>46</v>
      </c>
      <c r="C75" s="86" t="s">
        <v>0</v>
      </c>
      <c r="D75" s="117">
        <v>9</v>
      </c>
      <c r="E75" s="112">
        <v>1</v>
      </c>
      <c r="F75" s="113">
        <v>3</v>
      </c>
      <c r="G75" s="207">
        <f t="shared" si="6"/>
        <v>3</v>
      </c>
      <c r="H75" s="204">
        <f>0.67*H25</f>
        <v>6.7</v>
      </c>
      <c r="I75" s="6">
        <f t="shared" si="7"/>
        <v>180.9</v>
      </c>
      <c r="J75" s="80"/>
      <c r="K75" s="80"/>
      <c r="L75" s="12"/>
      <c r="M75" s="11"/>
      <c r="N75" s="94"/>
      <c r="O75" s="60"/>
      <c r="P75" s="12"/>
      <c r="Q75" s="12"/>
      <c r="R75" s="11"/>
      <c r="S75" s="94"/>
      <c r="T75" s="60"/>
      <c r="U75" s="95"/>
      <c r="V75" s="95"/>
    </row>
    <row r="76" spans="2:22" s="2" customFormat="1" ht="15" x14ac:dyDescent="0.35">
      <c r="B76" s="85" t="s">
        <v>14</v>
      </c>
      <c r="C76" s="86" t="s">
        <v>8</v>
      </c>
      <c r="D76" s="117">
        <v>40</v>
      </c>
      <c r="E76" s="112">
        <v>1</v>
      </c>
      <c r="F76" s="113">
        <v>3</v>
      </c>
      <c r="G76" s="207">
        <f t="shared" si="6"/>
        <v>3</v>
      </c>
      <c r="H76" s="204">
        <f>0.67*H26</f>
        <v>8.0400000000000009</v>
      </c>
      <c r="I76" s="6">
        <f t="shared" si="7"/>
        <v>964.80000000000007</v>
      </c>
      <c r="J76" s="80"/>
      <c r="K76" s="80"/>
      <c r="L76" s="12"/>
      <c r="M76" s="11"/>
      <c r="N76" s="94"/>
      <c r="O76" s="60"/>
      <c r="P76" s="12"/>
      <c r="Q76" s="12"/>
      <c r="R76" s="11"/>
      <c r="S76" s="94"/>
      <c r="T76" s="60"/>
      <c r="U76" s="95"/>
      <c r="V76" s="95"/>
    </row>
    <row r="77" spans="2:22" s="2" customFormat="1" ht="15.5" thickBot="1" x14ac:dyDescent="0.4">
      <c r="B77" s="88" t="s">
        <v>9</v>
      </c>
      <c r="C77" s="89" t="s">
        <v>8</v>
      </c>
      <c r="D77" s="118">
        <v>40</v>
      </c>
      <c r="E77" s="114">
        <v>1</v>
      </c>
      <c r="F77" s="115">
        <v>3</v>
      </c>
      <c r="G77" s="208">
        <f t="shared" si="6"/>
        <v>3</v>
      </c>
      <c r="H77" s="205">
        <f>0.67*H27</f>
        <v>8.0400000000000009</v>
      </c>
      <c r="I77" s="7">
        <f t="shared" si="7"/>
        <v>964.80000000000007</v>
      </c>
      <c r="J77" s="80"/>
      <c r="K77" s="80"/>
      <c r="L77" s="12"/>
      <c r="M77" s="11"/>
      <c r="N77" s="94"/>
      <c r="O77" s="60"/>
      <c r="P77" s="12"/>
      <c r="Q77" s="12"/>
      <c r="R77" s="11"/>
      <c r="S77" s="94"/>
      <c r="T77" s="60"/>
      <c r="U77" s="95"/>
      <c r="V77" s="95"/>
    </row>
    <row r="78" spans="2:22" s="2" customFormat="1" ht="15" x14ac:dyDescent="0.35">
      <c r="B78" s="51"/>
      <c r="C78" s="82"/>
      <c r="D78" s="82"/>
      <c r="E78" s="141"/>
      <c r="F78" s="141"/>
      <c r="G78" s="141"/>
      <c r="H78" s="80"/>
      <c r="I78" s="80"/>
      <c r="J78" s="80"/>
      <c r="K78" s="141"/>
      <c r="L78" s="12"/>
      <c r="M78" s="11"/>
      <c r="N78" s="94"/>
      <c r="O78" s="60"/>
      <c r="P78" s="12"/>
      <c r="Q78" s="12"/>
      <c r="R78" s="11"/>
      <c r="S78" s="94"/>
      <c r="T78" s="60"/>
      <c r="U78" s="95"/>
      <c r="V78" s="95"/>
    </row>
    <row r="79" spans="2:22" s="2" customFormat="1" ht="15.5" thickBot="1" x14ac:dyDescent="0.4">
      <c r="B79" s="51"/>
      <c r="C79" s="82"/>
      <c r="D79" s="82"/>
      <c r="E79" s="141"/>
      <c r="F79" s="141"/>
      <c r="G79" s="141"/>
      <c r="H79" s="56" t="s">
        <v>3</v>
      </c>
      <c r="I79" s="91">
        <f>SUM(I58:I77)</f>
        <v>60392.625000000015</v>
      </c>
      <c r="J79" s="72"/>
      <c r="K79" s="12"/>
      <c r="L79" s="12"/>
      <c r="M79" s="11"/>
      <c r="N79" s="94"/>
      <c r="O79" s="60"/>
      <c r="P79" s="12"/>
      <c r="Q79" s="12"/>
      <c r="R79" s="11"/>
      <c r="S79" s="94"/>
      <c r="T79" s="60"/>
      <c r="U79" s="95"/>
      <c r="V79" s="95"/>
    </row>
    <row r="80" spans="2:22" s="2" customFormat="1" ht="15" x14ac:dyDescent="0.35">
      <c r="B80" s="51"/>
      <c r="C80" s="82"/>
      <c r="D80" s="82"/>
      <c r="E80" s="141"/>
      <c r="F80" s="141"/>
      <c r="G80" s="141"/>
      <c r="H80" s="60"/>
      <c r="I80" s="12"/>
      <c r="J80" s="72"/>
      <c r="K80" s="12"/>
      <c r="L80" s="12"/>
      <c r="M80" s="11"/>
      <c r="N80" s="94"/>
      <c r="O80" s="60"/>
      <c r="P80" s="12"/>
      <c r="Q80" s="12"/>
      <c r="R80" s="11"/>
      <c r="S80" s="94"/>
      <c r="T80" s="60"/>
      <c r="U80" s="95"/>
      <c r="V80" s="95"/>
    </row>
    <row r="81" spans="2:11" ht="15" x14ac:dyDescent="0.35">
      <c r="B81" s="51"/>
      <c r="C81" s="82"/>
      <c r="D81" s="82"/>
      <c r="E81" s="141"/>
      <c r="F81" s="141"/>
      <c r="G81" s="141"/>
      <c r="H81" s="60"/>
      <c r="I81" s="12"/>
      <c r="J81" s="72"/>
      <c r="K81" s="12"/>
    </row>
    <row r="82" spans="2:11" ht="15.5" thickBot="1" x14ac:dyDescent="0.4">
      <c r="B82" s="64" t="s">
        <v>25</v>
      </c>
      <c r="C82" s="64"/>
      <c r="D82" s="96">
        <f>I29+I54+I79</f>
        <v>428439.625</v>
      </c>
      <c r="E82" s="141"/>
      <c r="F82" s="141"/>
      <c r="G82" s="141"/>
      <c r="H82" s="60"/>
      <c r="I82" s="12"/>
      <c r="J82" s="72"/>
      <c r="K82" s="12"/>
    </row>
    <row r="83" spans="2:11" ht="15" x14ac:dyDescent="0.35">
      <c r="B83" s="144"/>
      <c r="C83" s="144"/>
      <c r="D83" s="97"/>
      <c r="E83" s="141"/>
      <c r="F83" s="141"/>
      <c r="G83" s="141"/>
      <c r="H83" s="60"/>
      <c r="I83" s="60"/>
      <c r="J83" s="72"/>
      <c r="K83" s="12"/>
    </row>
    <row r="84" spans="2:11" ht="15.5" hidden="1" thickBot="1" x14ac:dyDescent="0.4">
      <c r="B84" s="64" t="s">
        <v>26</v>
      </c>
      <c r="C84" s="64"/>
      <c r="D84" s="96">
        <f>K29+K54+K79</f>
        <v>0</v>
      </c>
      <c r="E84" s="141"/>
      <c r="F84" s="98"/>
      <c r="G84" s="98"/>
      <c r="H84" s="94"/>
      <c r="I84" s="94"/>
      <c r="J84" s="194"/>
    </row>
    <row r="85" spans="2:11" ht="15.5" thickBot="1" x14ac:dyDescent="0.4">
      <c r="B85" s="32"/>
      <c r="C85" s="32"/>
      <c r="D85" s="32"/>
      <c r="E85" s="141"/>
      <c r="F85" s="141"/>
      <c r="G85" s="141"/>
      <c r="H85" s="60"/>
      <c r="I85" s="60"/>
      <c r="J85" s="72"/>
      <c r="K85" s="12"/>
    </row>
    <row r="86" spans="2:11" ht="15.5" thickBot="1" x14ac:dyDescent="0.4">
      <c r="B86" s="68" t="s">
        <v>24</v>
      </c>
      <c r="C86" s="99"/>
      <c r="D86" s="69">
        <f>E8+E33+E58</f>
        <v>12</v>
      </c>
      <c r="E86" s="141"/>
      <c r="F86" s="141"/>
      <c r="G86" s="141"/>
      <c r="H86" s="60"/>
      <c r="I86" s="60"/>
      <c r="J86" s="72"/>
      <c r="K86" s="12"/>
    </row>
    <row r="87" spans="2:11" ht="15.5" thickBot="1" x14ac:dyDescent="0.4">
      <c r="B87" s="32"/>
      <c r="C87" s="32"/>
      <c r="D87" s="32"/>
      <c r="E87" s="141"/>
      <c r="F87" s="141"/>
      <c r="G87" s="141"/>
      <c r="H87" s="100"/>
      <c r="I87" s="100"/>
      <c r="J87" s="195"/>
      <c r="K87" s="80"/>
    </row>
    <row r="88" spans="2:11" ht="15.5" thickBot="1" x14ac:dyDescent="0.4">
      <c r="B88" s="68" t="s">
        <v>23</v>
      </c>
      <c r="C88" s="101"/>
      <c r="D88" s="69">
        <f>G8+G33+G58</f>
        <v>17</v>
      </c>
      <c r="I88" s="102"/>
      <c r="J88" s="196"/>
    </row>
    <row r="89" spans="2:11" ht="15" x14ac:dyDescent="0.35">
      <c r="I89" s="103"/>
      <c r="J89" s="104"/>
    </row>
    <row r="90" spans="2:11" x14ac:dyDescent="0.35">
      <c r="I90" s="143"/>
      <c r="J90" s="105"/>
    </row>
    <row r="91" spans="2:11" ht="15" x14ac:dyDescent="0.35">
      <c r="I91" s="106"/>
      <c r="J91" s="107"/>
    </row>
    <row r="92" spans="2:11" x14ac:dyDescent="0.35">
      <c r="I92" s="143"/>
      <c r="J92" s="105"/>
    </row>
    <row r="93" spans="2:11" ht="15" x14ac:dyDescent="0.35">
      <c r="I93" s="103"/>
      <c r="J93" s="98"/>
    </row>
    <row r="94" spans="2:11" x14ac:dyDescent="0.35">
      <c r="I94" s="108"/>
      <c r="J94" s="105"/>
    </row>
    <row r="95" spans="2:11" ht="15" x14ac:dyDescent="0.35">
      <c r="I95" s="103"/>
      <c r="J95" s="105"/>
    </row>
    <row r="101" spans="2:7" ht="15" x14ac:dyDescent="0.35">
      <c r="B101" s="73"/>
      <c r="C101" s="73"/>
      <c r="D101" s="109"/>
      <c r="E101" s="141"/>
      <c r="F101" s="110"/>
      <c r="G101" s="110"/>
    </row>
    <row r="102" spans="2:7" ht="15" x14ac:dyDescent="0.35">
      <c r="B102" s="73"/>
      <c r="C102" s="73"/>
      <c r="D102" s="109"/>
      <c r="E102" s="141"/>
      <c r="F102" s="110"/>
      <c r="G102" s="110"/>
    </row>
    <row r="103" spans="2:7" x14ac:dyDescent="0.35">
      <c r="B103" s="70"/>
      <c r="C103" s="70"/>
      <c r="D103" s="70"/>
      <c r="E103" s="141"/>
      <c r="F103" s="110"/>
      <c r="G103" s="110"/>
    </row>
    <row r="104" spans="2:7" ht="15" x14ac:dyDescent="0.35">
      <c r="B104" s="74"/>
      <c r="C104" s="74"/>
      <c r="D104" s="75"/>
      <c r="E104" s="141"/>
      <c r="F104" s="110"/>
      <c r="G104" s="110"/>
    </row>
    <row r="105" spans="2:7" ht="15" x14ac:dyDescent="0.35">
      <c r="B105" s="70"/>
      <c r="C105" s="70"/>
      <c r="D105" s="70"/>
      <c r="E105" s="98"/>
    </row>
    <row r="106" spans="2:7" ht="15" x14ac:dyDescent="0.35">
      <c r="B106" s="74"/>
      <c r="C106" s="111"/>
      <c r="D106" s="75"/>
      <c r="E106" s="141"/>
    </row>
    <row r="107" spans="2:7" x14ac:dyDescent="0.35">
      <c r="B107" s="141"/>
      <c r="C107" s="141"/>
      <c r="D107" s="141"/>
      <c r="E107" s="141"/>
    </row>
    <row r="108" spans="2:7" x14ac:dyDescent="0.35">
      <c r="B108" s="141"/>
      <c r="C108" s="141"/>
      <c r="D108" s="141"/>
      <c r="E108" s="141"/>
    </row>
    <row r="109" spans="2:7" x14ac:dyDescent="0.35">
      <c r="B109" s="141"/>
      <c r="C109" s="141"/>
      <c r="D109" s="141"/>
    </row>
    <row r="110" spans="2:7" x14ac:dyDescent="0.35">
      <c r="B110" s="141"/>
      <c r="C110" s="141"/>
      <c r="D110" s="141"/>
    </row>
    <row r="117" spans="5:5" x14ac:dyDescent="0.35">
      <c r="E117" s="110"/>
    </row>
    <row r="118" spans="5:5" x14ac:dyDescent="0.35">
      <c r="E118" s="110"/>
    </row>
    <row r="119" spans="5:5" x14ac:dyDescent="0.35">
      <c r="E119" s="110"/>
    </row>
    <row r="120" spans="5:5" x14ac:dyDescent="0.35">
      <c r="E120" s="110"/>
    </row>
    <row r="121" spans="5:5" x14ac:dyDescent="0.35">
      <c r="E121" s="110"/>
    </row>
    <row r="122" spans="5:5" x14ac:dyDescent="0.35">
      <c r="E122" s="110"/>
    </row>
    <row r="123" spans="5:5" x14ac:dyDescent="0.35">
      <c r="E123" s="110"/>
    </row>
    <row r="124" spans="5:5" x14ac:dyDescent="0.35">
      <c r="E124" s="110"/>
    </row>
    <row r="125" spans="5:5" x14ac:dyDescent="0.35">
      <c r="E125" s="110"/>
    </row>
  </sheetData>
  <sheetProtection algorithmName="SHA-512" hashValue="XXKkpWBURjeSU2fNx1PXkYqhrbUGdEXgMa5us2XiwyMJbH7+tkD/9pDz6iHXok9ETkLbWxSvyvh01vnypKP/WQ==" saltValue="QtLoFZt/QtzK7rnu+8QoZw==" spinCount="100000" sheet="1" objects="1" scenarios="1"/>
  <mergeCells count="43">
    <mergeCell ref="V6:V7"/>
    <mergeCell ref="P6:P7"/>
    <mergeCell ref="Q6:Q7"/>
    <mergeCell ref="R6:R7"/>
    <mergeCell ref="S6:S7"/>
    <mergeCell ref="T6:T7"/>
    <mergeCell ref="U6:U7"/>
    <mergeCell ref="O6:O7"/>
    <mergeCell ref="B2:H2"/>
    <mergeCell ref="B3:H3"/>
    <mergeCell ref="B4:H4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M6:M7"/>
    <mergeCell ref="N6:N7"/>
    <mergeCell ref="G31:G32"/>
    <mergeCell ref="H31:H32"/>
    <mergeCell ref="I31:I32"/>
    <mergeCell ref="J31:J32"/>
    <mergeCell ref="K31:K32"/>
    <mergeCell ref="B31:B32"/>
    <mergeCell ref="C31:C32"/>
    <mergeCell ref="D31:D32"/>
    <mergeCell ref="E31:E32"/>
    <mergeCell ref="F31:F32"/>
    <mergeCell ref="I56:I57"/>
    <mergeCell ref="J56:J57"/>
    <mergeCell ref="K56:K57"/>
    <mergeCell ref="B56:B57"/>
    <mergeCell ref="C56:C57"/>
    <mergeCell ref="D56:D57"/>
    <mergeCell ref="E56:E57"/>
    <mergeCell ref="F56:F57"/>
    <mergeCell ref="G56:G57"/>
    <mergeCell ref="H56:H57"/>
  </mergeCells>
  <pageMargins left="0.7" right="0.7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1AC7F-BD2B-44D6-AA24-B63F3301B186}">
  <sheetPr>
    <pageSetUpPr fitToPage="1"/>
  </sheetPr>
  <dimension ref="A3:Y56"/>
  <sheetViews>
    <sheetView zoomScale="70" zoomScaleNormal="70" workbookViewId="0">
      <selection activeCell="K8" sqref="K8"/>
    </sheetView>
  </sheetViews>
  <sheetFormatPr baseColWidth="10" defaultColWidth="11" defaultRowHeight="13" x14ac:dyDescent="0.35"/>
  <cols>
    <col min="1" max="1" width="9.6640625" style="32" customWidth="1"/>
    <col min="2" max="2" width="43.83203125" style="32" bestFit="1" customWidth="1"/>
    <col min="3" max="3" width="10.75" style="32" bestFit="1" customWidth="1"/>
    <col min="4" max="4" width="20.33203125" style="32" bestFit="1" customWidth="1"/>
    <col min="5" max="6" width="20.33203125" style="32" customWidth="1"/>
    <col min="7" max="8" width="24.75" style="32" customWidth="1"/>
    <col min="9" max="9" width="24.75" style="32" hidden="1" customWidth="1"/>
    <col min="10" max="10" width="23.4140625" style="32" hidden="1" customWidth="1"/>
    <col min="11" max="11" width="22" style="32" bestFit="1" customWidth="1"/>
    <col min="12" max="12" width="18.08203125" style="32" customWidth="1"/>
    <col min="13" max="13" width="28.75" style="32" customWidth="1"/>
    <col min="14" max="14" width="24.5" style="32" customWidth="1"/>
    <col min="15" max="15" width="22.1640625" style="32" bestFit="1" customWidth="1"/>
    <col min="16" max="16" width="22" style="32" bestFit="1" customWidth="1"/>
    <col min="17" max="17" width="19.08203125" style="32" customWidth="1"/>
    <col min="18" max="19" width="30.25" style="32" customWidth="1"/>
    <col min="20" max="20" width="22.1640625" style="32" bestFit="1" customWidth="1"/>
    <col min="21" max="21" width="22" style="32" bestFit="1" customWidth="1"/>
    <col min="22" max="22" width="20.5" style="32" bestFit="1" customWidth="1"/>
    <col min="23" max="23" width="8.9140625" style="32" bestFit="1" customWidth="1"/>
    <col min="24" max="24" width="5" style="34" bestFit="1" customWidth="1"/>
    <col min="25" max="16384" width="11" style="32"/>
  </cols>
  <sheetData>
    <row r="3" spans="2:25" ht="15" x14ac:dyDescent="0.35">
      <c r="B3" s="187" t="s">
        <v>32</v>
      </c>
      <c r="C3" s="187"/>
      <c r="D3" s="187"/>
      <c r="E3" s="187"/>
      <c r="F3" s="187"/>
      <c r="G3" s="187"/>
      <c r="H3" s="144"/>
      <c r="I3" s="31"/>
    </row>
    <row r="4" spans="2:25" ht="15" x14ac:dyDescent="0.35">
      <c r="B4" s="188" t="s">
        <v>21</v>
      </c>
      <c r="C4" s="188"/>
      <c r="D4" s="188"/>
      <c r="E4" s="188"/>
      <c r="F4" s="188"/>
      <c r="G4" s="188"/>
      <c r="H4" s="145"/>
      <c r="I4" s="145"/>
    </row>
    <row r="5" spans="2:25" ht="10" customHeight="1" x14ac:dyDescent="0.35"/>
    <row r="6" spans="2:25" ht="15.5" thickBot="1" x14ac:dyDescent="0.4">
      <c r="G6" s="51"/>
      <c r="H6" s="51"/>
      <c r="I6" s="51"/>
      <c r="J6" s="52"/>
      <c r="K6" s="52"/>
      <c r="L6" s="52"/>
      <c r="M6" s="50"/>
      <c r="N6" s="51"/>
      <c r="O6" s="52"/>
      <c r="P6" s="52"/>
      <c r="Q6" s="52"/>
      <c r="R6" s="50"/>
      <c r="S6" s="51"/>
      <c r="T6" s="52"/>
      <c r="U6" s="52"/>
      <c r="X6" s="32"/>
      <c r="Y6" s="34"/>
    </row>
    <row r="7" spans="2:25" ht="40.5" customHeight="1" thickBot="1" x14ac:dyDescent="0.4">
      <c r="C7" s="33"/>
      <c r="D7" s="167" t="s">
        <v>17</v>
      </c>
      <c r="E7" s="180" t="s">
        <v>18</v>
      </c>
      <c r="F7" s="167" t="s">
        <v>20</v>
      </c>
      <c r="G7" s="161" t="s">
        <v>41</v>
      </c>
      <c r="H7" s="183" t="s">
        <v>45</v>
      </c>
      <c r="I7" s="185" t="s">
        <v>22</v>
      </c>
      <c r="J7" s="162" t="s">
        <v>42</v>
      </c>
      <c r="M7" s="190"/>
      <c r="N7" s="190"/>
      <c r="O7" s="190"/>
      <c r="P7" s="190"/>
      <c r="Q7" s="190"/>
      <c r="R7" s="190"/>
      <c r="S7" s="190"/>
      <c r="T7" s="190"/>
      <c r="U7" s="190"/>
      <c r="V7" s="190"/>
      <c r="X7" s="32"/>
      <c r="Y7" s="34"/>
    </row>
    <row r="8" spans="2:25" s="2" customFormat="1" ht="35.5" customHeight="1" thickBot="1" x14ac:dyDescent="0.4">
      <c r="B8" s="35" t="s">
        <v>1</v>
      </c>
      <c r="C8" s="36" t="s">
        <v>33</v>
      </c>
      <c r="D8" s="175"/>
      <c r="E8" s="181"/>
      <c r="F8" s="175"/>
      <c r="G8" s="182"/>
      <c r="H8" s="184"/>
      <c r="I8" s="186"/>
      <c r="J8" s="177"/>
      <c r="M8" s="191"/>
      <c r="N8" s="190"/>
      <c r="O8" s="191"/>
      <c r="P8" s="191"/>
      <c r="Q8" s="190"/>
      <c r="R8" s="191"/>
      <c r="S8" s="190"/>
      <c r="T8" s="191"/>
      <c r="U8" s="191"/>
      <c r="V8" s="190"/>
    </row>
    <row r="9" spans="2:25" ht="22" customHeight="1" thickBot="1" x14ac:dyDescent="0.4">
      <c r="B9" s="49" t="s">
        <v>2</v>
      </c>
      <c r="C9" s="53">
        <v>2000</v>
      </c>
      <c r="D9" s="88">
        <v>1</v>
      </c>
      <c r="E9" s="122">
        <v>1</v>
      </c>
      <c r="F9" s="54">
        <f>D9*E9</f>
        <v>1</v>
      </c>
      <c r="G9" s="119">
        <v>16</v>
      </c>
      <c r="H9" s="7">
        <f>C9*F9*G9</f>
        <v>32000</v>
      </c>
      <c r="I9" s="127"/>
      <c r="J9" s="38">
        <f>C9*F9*I9</f>
        <v>0</v>
      </c>
      <c r="M9" s="55"/>
      <c r="N9" s="55"/>
      <c r="O9" s="40"/>
      <c r="P9" s="39"/>
      <c r="Q9" s="39"/>
      <c r="R9" s="55"/>
      <c r="S9" s="55"/>
      <c r="T9" s="40"/>
      <c r="U9" s="55"/>
      <c r="V9" s="39"/>
      <c r="X9" s="32"/>
      <c r="Y9" s="34"/>
    </row>
    <row r="10" spans="2:25" ht="30" customHeight="1" thickBot="1" x14ac:dyDescent="0.4">
      <c r="B10" s="35" t="s">
        <v>4</v>
      </c>
      <c r="C10" s="36" t="s">
        <v>33</v>
      </c>
      <c r="X10" s="32"/>
      <c r="Y10" s="34"/>
    </row>
    <row r="11" spans="2:25" ht="21.5" customHeight="1" thickBot="1" x14ac:dyDescent="0.4">
      <c r="B11" s="78" t="s">
        <v>2</v>
      </c>
      <c r="C11" s="53">
        <v>1500</v>
      </c>
      <c r="D11" s="123">
        <v>1</v>
      </c>
      <c r="E11" s="124">
        <v>1</v>
      </c>
      <c r="F11" s="76">
        <f>D11*E11</f>
        <v>1</v>
      </c>
      <c r="G11" s="125">
        <v>4.5999999999999996</v>
      </c>
      <c r="H11" s="126">
        <f>C11*F11*G11</f>
        <v>6899.9999999999991</v>
      </c>
      <c r="I11" s="128"/>
      <c r="J11" s="77">
        <f>C11*F11*I11</f>
        <v>0</v>
      </c>
      <c r="X11" s="32"/>
      <c r="Y11" s="34"/>
    </row>
    <row r="12" spans="2:25" x14ac:dyDescent="0.35">
      <c r="X12" s="32"/>
      <c r="Y12" s="34"/>
    </row>
    <row r="13" spans="2:25" ht="15.5" thickBot="1" x14ac:dyDescent="0.4">
      <c r="G13" s="56" t="s">
        <v>3</v>
      </c>
      <c r="H13" s="57">
        <f>H9+H11</f>
        <v>38900</v>
      </c>
      <c r="I13" s="56" t="s">
        <v>6</v>
      </c>
      <c r="J13" s="57">
        <f>J9+J11</f>
        <v>0</v>
      </c>
      <c r="K13" s="58"/>
      <c r="L13" s="58"/>
      <c r="M13" s="59"/>
      <c r="N13" s="59"/>
      <c r="O13" s="60"/>
      <c r="P13" s="58"/>
      <c r="Q13" s="58"/>
      <c r="R13" s="61"/>
      <c r="S13" s="61"/>
      <c r="T13" s="60"/>
      <c r="U13" s="55"/>
      <c r="V13" s="62"/>
      <c r="X13" s="32"/>
      <c r="Y13" s="34"/>
    </row>
    <row r="14" spans="2:25" ht="24.5" customHeight="1" thickBot="1" x14ac:dyDescent="0.4">
      <c r="G14" s="60"/>
      <c r="H14" s="58"/>
      <c r="I14" s="60"/>
      <c r="J14" s="58"/>
      <c r="K14" s="58"/>
      <c r="L14" s="58"/>
      <c r="M14" s="59"/>
      <c r="N14" s="59"/>
      <c r="O14" s="60"/>
      <c r="P14" s="58"/>
      <c r="Q14" s="58"/>
      <c r="R14" s="61"/>
      <c r="S14" s="61"/>
      <c r="T14" s="60"/>
      <c r="U14" s="55"/>
      <c r="V14" s="62"/>
      <c r="X14" s="32"/>
      <c r="Y14" s="34"/>
    </row>
    <row r="15" spans="2:25" ht="53" customHeight="1" thickBot="1" x14ac:dyDescent="0.4">
      <c r="C15" s="33"/>
      <c r="D15" s="167" t="s">
        <v>34</v>
      </c>
      <c r="E15" s="180" t="s">
        <v>18</v>
      </c>
      <c r="F15" s="167" t="s">
        <v>20</v>
      </c>
      <c r="G15" s="161" t="s">
        <v>41</v>
      </c>
      <c r="H15" s="183" t="s">
        <v>35</v>
      </c>
      <c r="I15" s="185" t="s">
        <v>22</v>
      </c>
      <c r="J15" s="162" t="s">
        <v>43</v>
      </c>
      <c r="K15" s="58"/>
      <c r="L15" s="58"/>
      <c r="M15" s="59"/>
      <c r="N15" s="59"/>
      <c r="O15" s="60"/>
      <c r="P15" s="58"/>
      <c r="Q15" s="58"/>
      <c r="R15" s="61"/>
      <c r="S15" s="61"/>
      <c r="T15" s="60"/>
      <c r="U15" s="55"/>
      <c r="V15" s="62"/>
      <c r="X15" s="32"/>
      <c r="Y15" s="34"/>
    </row>
    <row r="16" spans="2:25" ht="39.5" customHeight="1" thickBot="1" x14ac:dyDescent="0.4">
      <c r="B16" s="35" t="s">
        <v>1</v>
      </c>
      <c r="C16" s="36" t="s">
        <v>33</v>
      </c>
      <c r="D16" s="175"/>
      <c r="E16" s="181"/>
      <c r="F16" s="175"/>
      <c r="G16" s="182"/>
      <c r="H16" s="184"/>
      <c r="I16" s="186"/>
      <c r="J16" s="177"/>
      <c r="K16" s="58"/>
      <c r="L16" s="58"/>
      <c r="M16" s="59"/>
      <c r="N16" s="59"/>
      <c r="O16" s="60"/>
      <c r="P16" s="58"/>
      <c r="Q16" s="58"/>
      <c r="R16" s="61"/>
      <c r="S16" s="61"/>
      <c r="T16" s="60"/>
      <c r="U16" s="55"/>
      <c r="V16" s="62"/>
      <c r="X16" s="32"/>
      <c r="Y16" s="34"/>
    </row>
    <row r="17" spans="2:25" ht="19" customHeight="1" thickBot="1" x14ac:dyDescent="0.4">
      <c r="B17" s="37" t="s">
        <v>2</v>
      </c>
      <c r="C17" s="63">
        <v>2000</v>
      </c>
      <c r="D17" s="88">
        <v>1</v>
      </c>
      <c r="E17" s="122">
        <v>2</v>
      </c>
      <c r="F17" s="54">
        <f>D17*E17</f>
        <v>2</v>
      </c>
      <c r="G17" s="119">
        <v>8.8000000000000007</v>
      </c>
      <c r="H17" s="7">
        <f>C17*F17*G17</f>
        <v>35200</v>
      </c>
      <c r="I17" s="127"/>
      <c r="J17" s="38">
        <f>C17*F17*I17</f>
        <v>0</v>
      </c>
      <c r="K17" s="58"/>
      <c r="L17" s="58"/>
      <c r="M17" s="59"/>
      <c r="N17" s="59"/>
      <c r="O17" s="60"/>
      <c r="P17" s="58"/>
      <c r="Q17" s="58"/>
      <c r="R17" s="61"/>
      <c r="S17" s="61"/>
      <c r="T17" s="60"/>
      <c r="U17" s="55"/>
      <c r="V17" s="62"/>
      <c r="X17" s="32"/>
      <c r="Y17" s="34"/>
    </row>
    <row r="18" spans="2:25" ht="30.5" thickBot="1" x14ac:dyDescent="0.4">
      <c r="B18" s="35" t="s">
        <v>4</v>
      </c>
      <c r="C18" s="36" t="s">
        <v>33</v>
      </c>
      <c r="K18" s="58"/>
      <c r="L18" s="58"/>
      <c r="M18" s="59"/>
      <c r="N18" s="59"/>
      <c r="O18" s="60"/>
      <c r="P18" s="58"/>
      <c r="Q18" s="58"/>
      <c r="R18" s="61"/>
      <c r="S18" s="61"/>
      <c r="T18" s="60"/>
      <c r="U18" s="55"/>
      <c r="V18" s="62"/>
      <c r="X18" s="32"/>
      <c r="Y18" s="34"/>
    </row>
    <row r="19" spans="2:25" ht="19.5" customHeight="1" thickBot="1" x14ac:dyDescent="0.4">
      <c r="B19" s="78" t="s">
        <v>2</v>
      </c>
      <c r="C19" s="53">
        <v>1500</v>
      </c>
      <c r="D19" s="123">
        <v>1</v>
      </c>
      <c r="E19" s="124">
        <v>2</v>
      </c>
      <c r="F19" s="76">
        <f>D19*E19</f>
        <v>2</v>
      </c>
      <c r="G19" s="125">
        <v>2.5</v>
      </c>
      <c r="H19" s="126">
        <f>C19*F19*G19</f>
        <v>7500</v>
      </c>
      <c r="I19" s="128"/>
      <c r="J19" s="126">
        <f>C19*F19*I19</f>
        <v>0</v>
      </c>
      <c r="K19" s="58"/>
      <c r="L19" s="58"/>
      <c r="M19" s="59"/>
      <c r="N19" s="59"/>
      <c r="O19" s="60"/>
      <c r="P19" s="58"/>
      <c r="Q19" s="58"/>
      <c r="R19" s="61"/>
      <c r="S19" s="61"/>
      <c r="T19" s="60"/>
      <c r="U19" s="55"/>
      <c r="V19" s="62"/>
      <c r="X19" s="32"/>
      <c r="Y19" s="34"/>
    </row>
    <row r="20" spans="2:25" ht="15" x14ac:dyDescent="0.35">
      <c r="K20" s="58"/>
      <c r="L20" s="58"/>
      <c r="M20" s="59"/>
      <c r="N20" s="59"/>
      <c r="O20" s="60"/>
      <c r="P20" s="58"/>
      <c r="Q20" s="58"/>
      <c r="R20" s="61"/>
      <c r="S20" s="61"/>
      <c r="T20" s="60"/>
      <c r="U20" s="55"/>
      <c r="V20" s="62"/>
      <c r="X20" s="32"/>
      <c r="Y20" s="34"/>
    </row>
    <row r="21" spans="2:25" ht="15.5" thickBot="1" x14ac:dyDescent="0.4">
      <c r="G21" s="56" t="s">
        <v>3</v>
      </c>
      <c r="H21" s="57">
        <f>H17+H19</f>
        <v>42700</v>
      </c>
      <c r="I21" s="56" t="s">
        <v>6</v>
      </c>
      <c r="J21" s="57">
        <f>J17+J19</f>
        <v>0</v>
      </c>
      <c r="K21" s="58"/>
      <c r="L21" s="58"/>
      <c r="M21" s="59"/>
      <c r="N21" s="59"/>
      <c r="O21" s="60"/>
      <c r="P21" s="58"/>
      <c r="Q21" s="58"/>
      <c r="R21" s="61"/>
      <c r="S21" s="61"/>
      <c r="T21" s="60"/>
      <c r="U21" s="55"/>
      <c r="V21" s="62"/>
      <c r="X21" s="32"/>
      <c r="Y21" s="34"/>
    </row>
    <row r="22" spans="2:25" ht="15.5" thickBot="1" x14ac:dyDescent="0.4">
      <c r="G22" s="60"/>
      <c r="H22" s="58"/>
      <c r="I22" s="60"/>
      <c r="J22" s="58"/>
      <c r="K22" s="58"/>
      <c r="L22" s="58"/>
      <c r="M22" s="59"/>
      <c r="N22" s="59"/>
      <c r="O22" s="60"/>
      <c r="P22" s="58"/>
      <c r="Q22" s="58"/>
      <c r="R22" s="61"/>
      <c r="S22" s="61"/>
      <c r="T22" s="60"/>
      <c r="U22" s="55"/>
      <c r="V22" s="62"/>
      <c r="X22" s="32"/>
      <c r="Y22" s="34"/>
    </row>
    <row r="23" spans="2:25" ht="42.5" customHeight="1" thickBot="1" x14ac:dyDescent="0.4">
      <c r="C23" s="33"/>
      <c r="D23" s="167" t="s">
        <v>19</v>
      </c>
      <c r="E23" s="180" t="s">
        <v>18</v>
      </c>
      <c r="F23" s="167" t="s">
        <v>20</v>
      </c>
      <c r="G23" s="161" t="s">
        <v>41</v>
      </c>
      <c r="H23" s="183" t="s">
        <v>63</v>
      </c>
      <c r="I23" s="185" t="s">
        <v>22</v>
      </c>
      <c r="J23" s="162" t="s">
        <v>44</v>
      </c>
      <c r="K23" s="58"/>
      <c r="L23" s="58"/>
      <c r="M23" s="59"/>
      <c r="N23" s="59"/>
      <c r="O23" s="60"/>
      <c r="P23" s="58"/>
      <c r="Q23" s="58"/>
      <c r="R23" s="61"/>
      <c r="S23" s="61"/>
      <c r="T23" s="60"/>
      <c r="U23" s="55"/>
      <c r="V23" s="62"/>
      <c r="X23" s="32"/>
      <c r="Y23" s="34"/>
    </row>
    <row r="24" spans="2:25" ht="30.5" thickBot="1" x14ac:dyDescent="0.4">
      <c r="B24" s="35" t="s">
        <v>1</v>
      </c>
      <c r="C24" s="36" t="s">
        <v>33</v>
      </c>
      <c r="D24" s="175"/>
      <c r="E24" s="181"/>
      <c r="F24" s="175"/>
      <c r="G24" s="182"/>
      <c r="H24" s="184"/>
      <c r="I24" s="186"/>
      <c r="J24" s="177"/>
      <c r="K24" s="58"/>
      <c r="L24" s="58"/>
      <c r="M24" s="59"/>
      <c r="N24" s="59"/>
      <c r="O24" s="60"/>
      <c r="P24" s="58"/>
      <c r="Q24" s="58"/>
      <c r="R24" s="61"/>
      <c r="S24" s="61"/>
      <c r="T24" s="60"/>
      <c r="U24" s="55"/>
      <c r="V24" s="62"/>
      <c r="X24" s="32"/>
      <c r="Y24" s="34"/>
    </row>
    <row r="25" spans="2:25" ht="15.5" thickBot="1" x14ac:dyDescent="0.4">
      <c r="B25" s="37" t="s">
        <v>2</v>
      </c>
      <c r="C25" s="63">
        <v>2000</v>
      </c>
      <c r="D25" s="130">
        <v>1</v>
      </c>
      <c r="E25" s="131">
        <v>3</v>
      </c>
      <c r="F25" s="132">
        <f>D25*E25</f>
        <v>3</v>
      </c>
      <c r="G25" s="133">
        <v>6.67</v>
      </c>
      <c r="H25" s="134">
        <f>C25*F25*G25</f>
        <v>40020</v>
      </c>
      <c r="I25" s="135"/>
      <c r="J25" s="136">
        <f>C25*F25*I25</f>
        <v>0</v>
      </c>
      <c r="K25" s="58"/>
      <c r="L25" s="58"/>
      <c r="M25" s="59"/>
      <c r="N25" s="59"/>
      <c r="O25" s="60"/>
      <c r="P25" s="58"/>
      <c r="Q25" s="58"/>
      <c r="R25" s="61"/>
      <c r="S25" s="61"/>
      <c r="T25" s="60"/>
      <c r="U25" s="55"/>
      <c r="V25" s="62"/>
      <c r="X25" s="32"/>
      <c r="Y25" s="34"/>
    </row>
    <row r="26" spans="2:25" ht="30.5" thickBot="1" x14ac:dyDescent="0.4">
      <c r="B26" s="35" t="s">
        <v>4</v>
      </c>
      <c r="C26" s="36" t="s">
        <v>33</v>
      </c>
      <c r="K26" s="58"/>
      <c r="L26" s="58"/>
      <c r="M26" s="59"/>
      <c r="N26" s="59"/>
      <c r="O26" s="60"/>
      <c r="P26" s="58"/>
      <c r="Q26" s="58"/>
      <c r="R26" s="61"/>
      <c r="S26" s="61"/>
      <c r="T26" s="60"/>
      <c r="U26" s="55"/>
      <c r="V26" s="62"/>
      <c r="X26" s="32"/>
      <c r="Y26" s="34"/>
    </row>
    <row r="27" spans="2:25" ht="15.5" thickBot="1" x14ac:dyDescent="0.4">
      <c r="B27" s="78" t="s">
        <v>2</v>
      </c>
      <c r="C27" s="53">
        <v>1500</v>
      </c>
      <c r="D27" s="123">
        <v>1</v>
      </c>
      <c r="E27" s="124">
        <v>3</v>
      </c>
      <c r="F27" s="76">
        <f>D27*E27</f>
        <v>3</v>
      </c>
      <c r="G27" s="125">
        <v>2</v>
      </c>
      <c r="H27" s="126">
        <f>C27*F27*G27</f>
        <v>9000</v>
      </c>
      <c r="I27" s="129"/>
      <c r="J27" s="77">
        <f>C27*F27*I27</f>
        <v>0</v>
      </c>
      <c r="K27" s="58"/>
      <c r="L27" s="58"/>
      <c r="M27" s="59"/>
      <c r="N27" s="59"/>
      <c r="O27" s="60"/>
      <c r="P27" s="58"/>
      <c r="Q27" s="58"/>
      <c r="R27" s="61"/>
      <c r="S27" s="61"/>
      <c r="T27" s="60"/>
      <c r="U27" s="55"/>
      <c r="V27" s="62"/>
      <c r="X27" s="32"/>
      <c r="Y27" s="34"/>
    </row>
    <row r="28" spans="2:25" ht="15" x14ac:dyDescent="0.35">
      <c r="K28" s="58"/>
      <c r="L28" s="58"/>
      <c r="M28" s="59"/>
      <c r="N28" s="59"/>
      <c r="O28" s="60"/>
      <c r="P28" s="58"/>
      <c r="Q28" s="58"/>
      <c r="R28" s="61"/>
      <c r="S28" s="61"/>
      <c r="T28" s="60"/>
      <c r="U28" s="55"/>
      <c r="V28" s="62"/>
      <c r="X28" s="32"/>
      <c r="Y28" s="34"/>
    </row>
    <row r="29" spans="2:25" ht="15.5" thickBot="1" x14ac:dyDescent="0.4">
      <c r="G29" s="56" t="s">
        <v>3</v>
      </c>
      <c r="H29" s="57">
        <f>H25+H27</f>
        <v>49020</v>
      </c>
      <c r="I29" s="56" t="s">
        <v>6</v>
      </c>
      <c r="J29" s="57">
        <f>J25+J27</f>
        <v>0</v>
      </c>
      <c r="K29" s="58"/>
      <c r="L29" s="58"/>
      <c r="M29" s="59"/>
      <c r="N29" s="59"/>
      <c r="O29" s="60"/>
      <c r="P29" s="58"/>
      <c r="Q29" s="58"/>
      <c r="R29" s="61"/>
      <c r="S29" s="61"/>
      <c r="T29" s="60"/>
      <c r="U29" s="55"/>
      <c r="V29" s="62"/>
      <c r="X29" s="32"/>
      <c r="Y29" s="34"/>
    </row>
    <row r="30" spans="2:25" ht="15" x14ac:dyDescent="0.35">
      <c r="G30" s="60"/>
      <c r="H30" s="58"/>
      <c r="I30" s="60"/>
      <c r="J30" s="58"/>
      <c r="K30" s="58"/>
      <c r="L30" s="58"/>
      <c r="M30" s="59"/>
      <c r="N30" s="59"/>
      <c r="O30" s="60"/>
      <c r="P30" s="58"/>
      <c r="Q30" s="58"/>
      <c r="R30" s="61"/>
      <c r="S30" s="61"/>
      <c r="T30" s="60"/>
      <c r="U30" s="55"/>
      <c r="V30" s="62"/>
      <c r="X30" s="32"/>
      <c r="Y30" s="34"/>
    </row>
    <row r="31" spans="2:25" ht="15" x14ac:dyDescent="0.35">
      <c r="O31" s="62"/>
      <c r="P31" s="60"/>
      <c r="Q31" s="58"/>
      <c r="R31" s="62"/>
      <c r="S31" s="62"/>
      <c r="T31" s="62"/>
      <c r="U31" s="60"/>
      <c r="V31" s="55"/>
      <c r="W31" s="34"/>
      <c r="X31" s="32"/>
    </row>
    <row r="32" spans="2:25" ht="15.5" thickBot="1" x14ac:dyDescent="0.4">
      <c r="B32" s="64" t="s">
        <v>39</v>
      </c>
      <c r="C32" s="65">
        <f>H13+H21+H29</f>
        <v>130620</v>
      </c>
      <c r="D32" s="66"/>
      <c r="E32" s="66"/>
      <c r="F32" s="66"/>
      <c r="W32" s="34"/>
      <c r="X32" s="32"/>
    </row>
    <row r="33" spans="1:24" ht="15" x14ac:dyDescent="0.35">
      <c r="B33" s="67"/>
      <c r="C33" s="66"/>
      <c r="D33" s="66"/>
      <c r="E33" s="66"/>
      <c r="F33" s="66"/>
      <c r="W33" s="34"/>
      <c r="X33" s="32"/>
    </row>
    <row r="34" spans="1:24" ht="15.5" hidden="1" thickBot="1" x14ac:dyDescent="0.4">
      <c r="B34" s="64" t="s">
        <v>38</v>
      </c>
      <c r="C34" s="65">
        <f>J13+J21+J29</f>
        <v>0</v>
      </c>
      <c r="D34" s="66"/>
      <c r="E34" s="66"/>
      <c r="F34" s="66"/>
      <c r="W34" s="34"/>
      <c r="X34" s="32"/>
    </row>
    <row r="35" spans="1:24" ht="13.5" thickBot="1" x14ac:dyDescent="0.4"/>
    <row r="36" spans="1:24" ht="15.5" thickBot="1" x14ac:dyDescent="0.4">
      <c r="B36" s="68" t="s">
        <v>36</v>
      </c>
      <c r="C36" s="69">
        <v>3</v>
      </c>
    </row>
    <row r="37" spans="1:24" ht="13.5" thickBot="1" x14ac:dyDescent="0.4"/>
    <row r="38" spans="1:24" ht="15.5" thickBot="1" x14ac:dyDescent="0.4">
      <c r="B38" s="68" t="s">
        <v>23</v>
      </c>
      <c r="C38" s="69">
        <v>6</v>
      </c>
      <c r="D38" s="66"/>
      <c r="E38" s="66"/>
      <c r="F38" s="66"/>
    </row>
    <row r="40" spans="1:24" x14ac:dyDescent="0.35">
      <c r="D40" s="66"/>
      <c r="E40" s="66"/>
      <c r="F40" s="66"/>
    </row>
    <row r="42" spans="1:24" ht="13.5" customHeight="1" x14ac:dyDescent="0.35">
      <c r="A42" s="70"/>
      <c r="B42" s="70"/>
      <c r="C42" s="70"/>
      <c r="D42" s="43"/>
      <c r="E42" s="43"/>
      <c r="F42" s="43"/>
      <c r="G42" s="44"/>
      <c r="H42" s="142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</row>
    <row r="43" spans="1:24" ht="15" x14ac:dyDescent="0.35">
      <c r="A43" s="70"/>
      <c r="B43" s="41"/>
      <c r="C43" s="42"/>
      <c r="D43" s="43"/>
      <c r="E43" s="43"/>
      <c r="F43" s="43"/>
      <c r="G43" s="45"/>
      <c r="H43" s="143"/>
      <c r="I43" s="44"/>
      <c r="J43" s="45"/>
      <c r="K43" s="45"/>
      <c r="L43" s="44"/>
      <c r="M43" s="45"/>
      <c r="N43" s="44"/>
      <c r="O43" s="45"/>
      <c r="P43" s="45"/>
      <c r="Q43" s="44"/>
      <c r="R43" s="45"/>
      <c r="S43" s="44"/>
      <c r="T43" s="45"/>
      <c r="U43" s="45"/>
      <c r="V43" s="44"/>
    </row>
    <row r="44" spans="1:24" x14ac:dyDescent="0.35">
      <c r="A44" s="70"/>
      <c r="B44" s="189"/>
      <c r="C44" s="71"/>
      <c r="D44" s="71"/>
      <c r="E44" s="71"/>
      <c r="F44" s="71"/>
      <c r="G44" s="39"/>
      <c r="H44" s="39"/>
      <c r="I44" s="39"/>
      <c r="J44" s="40"/>
      <c r="K44" s="39"/>
      <c r="L44" s="39"/>
      <c r="M44" s="39"/>
      <c r="N44" s="39"/>
      <c r="O44" s="40"/>
      <c r="P44" s="39"/>
      <c r="Q44" s="39"/>
      <c r="R44" s="39"/>
      <c r="S44" s="39"/>
      <c r="T44" s="40"/>
      <c r="U44" s="55"/>
      <c r="V44" s="70"/>
    </row>
    <row r="45" spans="1:24" x14ac:dyDescent="0.35">
      <c r="A45" s="70"/>
      <c r="B45" s="189"/>
      <c r="C45" s="70"/>
      <c r="D45" s="70"/>
      <c r="E45" s="70"/>
      <c r="F45" s="70"/>
      <c r="G45" s="55"/>
      <c r="H45" s="55"/>
      <c r="I45" s="55"/>
      <c r="J45" s="40"/>
      <c r="K45" s="39"/>
      <c r="L45" s="39"/>
      <c r="M45" s="55"/>
      <c r="N45" s="55"/>
      <c r="O45" s="40"/>
      <c r="P45" s="39"/>
      <c r="Q45" s="39"/>
      <c r="R45" s="55"/>
      <c r="S45" s="55"/>
      <c r="T45" s="40"/>
      <c r="U45" s="55"/>
      <c r="V45" s="70"/>
    </row>
    <row r="46" spans="1:24" x14ac:dyDescent="0.35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</row>
    <row r="47" spans="1:24" ht="15" x14ac:dyDescent="0.35">
      <c r="A47" s="70"/>
      <c r="B47" s="70"/>
      <c r="C47" s="70"/>
      <c r="D47" s="70"/>
      <c r="E47" s="70"/>
      <c r="F47" s="70"/>
      <c r="G47" s="70"/>
      <c r="H47" s="70"/>
      <c r="I47" s="70"/>
      <c r="J47" s="72"/>
      <c r="K47" s="55"/>
      <c r="L47" s="55"/>
      <c r="M47" s="70"/>
      <c r="N47" s="70"/>
      <c r="O47" s="72"/>
      <c r="P47" s="55"/>
      <c r="Q47" s="55"/>
      <c r="R47" s="70"/>
      <c r="S47" s="70"/>
      <c r="T47" s="72"/>
      <c r="U47" s="55"/>
      <c r="V47" s="70"/>
    </row>
    <row r="48" spans="1:24" ht="15" x14ac:dyDescent="0.35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2"/>
      <c r="L48" s="55"/>
      <c r="M48" s="70"/>
      <c r="N48" s="70"/>
      <c r="O48" s="70"/>
      <c r="P48" s="72"/>
      <c r="Q48" s="55"/>
      <c r="R48" s="70"/>
      <c r="S48" s="70"/>
      <c r="T48" s="70"/>
      <c r="U48" s="72"/>
      <c r="V48" s="55"/>
    </row>
    <row r="49" spans="1:22" ht="15" x14ac:dyDescent="0.35">
      <c r="A49" s="70"/>
      <c r="B49" s="73"/>
      <c r="C49" s="55"/>
      <c r="D49" s="55"/>
      <c r="E49" s="55"/>
      <c r="F49" s="55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</row>
    <row r="50" spans="1:22" x14ac:dyDescent="0.35">
      <c r="B50" s="70"/>
      <c r="C50" s="70"/>
    </row>
    <row r="51" spans="1:22" ht="15" x14ac:dyDescent="0.35">
      <c r="B51" s="74"/>
      <c r="C51" s="75"/>
      <c r="D51" s="66"/>
      <c r="E51" s="66"/>
      <c r="F51" s="66"/>
    </row>
    <row r="52" spans="1:22" x14ac:dyDescent="0.35">
      <c r="B52" s="70"/>
      <c r="C52" s="70"/>
    </row>
    <row r="53" spans="1:22" ht="15" x14ac:dyDescent="0.35">
      <c r="B53" s="73"/>
      <c r="C53" s="55"/>
      <c r="D53" s="66"/>
      <c r="E53" s="66"/>
      <c r="F53" s="66"/>
    </row>
    <row r="54" spans="1:22" x14ac:dyDescent="0.35">
      <c r="B54" s="70"/>
      <c r="C54" s="70"/>
    </row>
    <row r="55" spans="1:22" x14ac:dyDescent="0.35">
      <c r="B55" s="70"/>
      <c r="C55" s="70"/>
    </row>
    <row r="56" spans="1:22" ht="15" x14ac:dyDescent="0.35">
      <c r="B56" s="73"/>
      <c r="C56" s="55"/>
      <c r="D56" s="66"/>
      <c r="E56" s="66"/>
      <c r="F56" s="66"/>
    </row>
  </sheetData>
  <sheetProtection algorithmName="SHA-512" hashValue="MeI8SKWENci996gEiuQEaDWQiFnFz/Aj5V4KboE6p7oLQe1/+7bLbIZGyVvZYbqDknKjNpYATVkDNtILdKbgTQ==" saltValue="7sFHiyGLcYVVNNaT2FejdA==" spinCount="100000" sheet="1" objects="1" scenarios="1"/>
  <mergeCells count="34">
    <mergeCell ref="B44:B45"/>
    <mergeCell ref="Q7:Q8"/>
    <mergeCell ref="S7:S8"/>
    <mergeCell ref="V7:V8"/>
    <mergeCell ref="R7:R8"/>
    <mergeCell ref="T7:T8"/>
    <mergeCell ref="U7:U8"/>
    <mergeCell ref="P7:P8"/>
    <mergeCell ref="M7:M8"/>
    <mergeCell ref="O7:O8"/>
    <mergeCell ref="I7:I8"/>
    <mergeCell ref="J7:J8"/>
    <mergeCell ref="N7:N8"/>
    <mergeCell ref="H23:H24"/>
    <mergeCell ref="I23:I24"/>
    <mergeCell ref="J23:J24"/>
    <mergeCell ref="B3:G3"/>
    <mergeCell ref="B4:G4"/>
    <mergeCell ref="D7:D8"/>
    <mergeCell ref="E7:E8"/>
    <mergeCell ref="F7:F8"/>
    <mergeCell ref="H15:H16"/>
    <mergeCell ref="G7:G8"/>
    <mergeCell ref="H7:H8"/>
    <mergeCell ref="I15:I16"/>
    <mergeCell ref="J15:J16"/>
    <mergeCell ref="D23:D24"/>
    <mergeCell ref="E23:E24"/>
    <mergeCell ref="F23:F24"/>
    <mergeCell ref="G23:G24"/>
    <mergeCell ref="D15:D16"/>
    <mergeCell ref="E15:E16"/>
    <mergeCell ref="F15:F16"/>
    <mergeCell ref="G15:G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0. Resumen</vt:lpstr>
      <vt:lpstr>1. Escenario</vt:lpstr>
      <vt:lpstr>2. Gradas y Sillas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IFEMA MADRID</cp:lastModifiedBy>
  <cp:lastPrinted>2020-09-09T14:35:54Z</cp:lastPrinted>
  <dcterms:created xsi:type="dcterms:W3CDTF">2020-04-02T15:57:22Z</dcterms:created>
  <dcterms:modified xsi:type="dcterms:W3CDTF">2022-05-10T15:12:27Z</dcterms:modified>
</cp:coreProperties>
</file>