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94 Obra solado para terraza Colon Neptun\3.Pliego y calendario\FIRMADO\"/>
    </mc:Choice>
  </mc:AlternateContent>
  <xr:revisionPtr revIDLastSave="0" documentId="13_ncr:1_{86906603-0C1D-4FBD-BC8C-7D9124F09224}" xr6:coauthVersionLast="47" xr6:coauthVersionMax="47" xr10:uidLastSave="{00000000-0000-0000-0000-000000000000}"/>
  <bookViews>
    <workbookView xWindow="-110" yWindow="-110" windowWidth="19420" windowHeight="10420" xr2:uid="{A0809A14-1673-4064-90FF-BB87BB469EE0}"/>
  </bookViews>
  <sheets>
    <sheet name="FICHA A P.UNITARIOS" sheetId="1" r:id="rId1"/>
  </sheets>
  <calcPr calcId="191029" iterate="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1" i="1" l="1"/>
  <c r="G42" i="1"/>
  <c r="G44" i="1" s="1"/>
  <c r="G30" i="1"/>
  <c r="G22" i="1"/>
  <c r="G102" i="1"/>
  <c r="G100" i="1"/>
  <c r="G97" i="1"/>
  <c r="G95" i="1"/>
  <c r="G96" i="1"/>
  <c r="G94" i="1"/>
  <c r="G90" i="1"/>
  <c r="G87" i="1"/>
  <c r="G88" i="1" s="1"/>
  <c r="G83" i="1"/>
  <c r="G84" i="1" s="1"/>
  <c r="G79" i="1"/>
  <c r="G80" i="1" s="1"/>
  <c r="G76" i="1"/>
  <c r="G75" i="1"/>
  <c r="G72" i="1"/>
  <c r="G71" i="1"/>
  <c r="G65" i="1"/>
  <c r="G61" i="1"/>
  <c r="G62" i="1"/>
  <c r="G63" i="1"/>
  <c r="G64" i="1"/>
  <c r="G60" i="1"/>
  <c r="G56" i="1"/>
  <c r="G49" i="1"/>
  <c r="G50" i="1"/>
  <c r="G51" i="1"/>
  <c r="G52" i="1"/>
  <c r="G53" i="1"/>
  <c r="G54" i="1"/>
  <c r="G55" i="1"/>
  <c r="G48" i="1"/>
  <c r="G37" i="1"/>
  <c r="G38" i="1"/>
  <c r="G39" i="1"/>
  <c r="G40" i="1"/>
  <c r="G41" i="1"/>
  <c r="G36" i="1"/>
  <c r="G26" i="1"/>
  <c r="G27" i="1"/>
  <c r="G28" i="1"/>
  <c r="G29" i="1"/>
  <c r="G25" i="1"/>
  <c r="G18" i="1"/>
  <c r="G19" i="1"/>
  <c r="G20" i="1"/>
  <c r="G21" i="1"/>
  <c r="G17" i="1"/>
  <c r="G8" i="1"/>
  <c r="G9" i="1"/>
  <c r="G10" i="1"/>
  <c r="H121" i="1"/>
  <c r="H124" i="1"/>
  <c r="H118" i="1"/>
  <c r="H116" i="1"/>
  <c r="E107" i="1"/>
  <c r="E92" i="1"/>
  <c r="E99" i="1"/>
  <c r="E93" i="1"/>
  <c r="E69" i="1"/>
  <c r="E86" i="1"/>
  <c r="E82" i="1"/>
  <c r="E78" i="1"/>
  <c r="E74" i="1"/>
  <c r="E70" i="1"/>
  <c r="E46" i="1"/>
  <c r="E59" i="1"/>
  <c r="E47" i="1"/>
  <c r="E34" i="1"/>
  <c r="E35" i="1"/>
  <c r="E15" i="1"/>
  <c r="E24" i="1"/>
  <c r="E16" i="1"/>
  <c r="E6" i="1"/>
  <c r="E7" i="1"/>
  <c r="G103" i="1" l="1"/>
  <c r="G105" i="1" s="1"/>
  <c r="G57" i="1"/>
  <c r="G116" i="1" s="1"/>
  <c r="G13" i="1"/>
  <c r="G32" i="1"/>
  <c r="G67" i="1" l="1"/>
  <c r="G118" i="1"/>
  <c r="G121" i="1"/>
  <c r="G12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Collantes Fernandez</author>
  </authors>
  <commentList>
    <comment ref="A3" authorId="0" shapeId="0" xr:uid="{6517B916-DDC2-4489-A526-67CB27D5BA75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3" authorId="0" shapeId="0" xr:uid="{D61D9620-5E49-4FFC-81B7-633604463A8E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3" authorId="0" shapeId="0" xr:uid="{468DC2A3-F690-43C3-B7F4-89114F057B7B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3" authorId="0" shapeId="0" xr:uid="{C710738A-C81F-4221-A4C3-22158187C661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3" authorId="0" shapeId="0" xr:uid="{40CB99F4-2D14-4B63-8796-5D620E38476A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3" authorId="0" shapeId="0" xr:uid="{B8FEF19F-CDBA-440D-AD29-FE9356AA9A92}">
      <text>
        <r>
          <rPr>
            <b/>
            <sz val="9"/>
            <color indexed="81"/>
            <rFont val="Tahoma"/>
            <family val="2"/>
          </rPr>
          <t>PRECIO UNITARIO OFERTADO
POR PARTIDA</t>
        </r>
      </text>
    </comment>
    <comment ref="G3" authorId="0" shapeId="0" xr:uid="{B75E8613-F186-46C2-840A-061BD68CF9B7}">
      <text>
        <r>
          <rPr>
            <b/>
            <sz val="9"/>
            <color indexed="81"/>
            <rFont val="Tahoma"/>
            <family val="2"/>
          </rPr>
          <t xml:space="preserve">IMPORTE OFERTADO
IVA EXCLUIDO
</t>
        </r>
      </text>
    </comment>
  </commentList>
</comments>
</file>

<file path=xl/sharedStrings.xml><?xml version="1.0" encoding="utf-8"?>
<sst xmlns="http://schemas.openxmlformats.org/spreadsheetml/2006/main" count="302" uniqueCount="160">
  <si>
    <t>Presupuesto</t>
  </si>
  <si>
    <t>Código</t>
  </si>
  <si>
    <t>Nat</t>
  </si>
  <si>
    <t>Ud</t>
  </si>
  <si>
    <t>Resumen</t>
  </si>
  <si>
    <t>CanPres</t>
  </si>
  <si>
    <t>Pres</t>
  </si>
  <si>
    <t>ImpPres</t>
  </si>
  <si>
    <t>IFEMA</t>
  </si>
  <si>
    <t>Capítulo</t>
  </si>
  <si>
    <t/>
  </si>
  <si>
    <t>SUSTITUCIÓN DEL PAVIMENTO DE SALAS COLÓN Y NEPTUNO</t>
  </si>
  <si>
    <t>01</t>
  </si>
  <si>
    <t>ACTUACIONES PREVIAS</t>
  </si>
  <si>
    <t>02</t>
  </si>
  <si>
    <t>DEMOLICIONES</t>
  </si>
  <si>
    <t>02.01</t>
  </si>
  <si>
    <t>Partida</t>
  </si>
  <si>
    <t>t</t>
  </si>
  <si>
    <t>CARGA/TRANPORTE PLANTA RCD &lt;10 km MAQ/CAM. ESCOMBRO LIMPIO</t>
  </si>
  <si>
    <t>M05PN010</t>
  </si>
  <si>
    <t>Maquinaria</t>
  </si>
  <si>
    <t>h</t>
  </si>
  <si>
    <t>Pala cargadora neumáticos 85 CV - 1,2 m3</t>
  </si>
  <si>
    <t>M07CB020</t>
  </si>
  <si>
    <t>Camión basculante 4x4 de 14 t</t>
  </si>
  <si>
    <t>M07N180</t>
  </si>
  <si>
    <t>Canon escombro limpios a planta RCD</t>
  </si>
  <si>
    <t>Total 02.01</t>
  </si>
  <si>
    <t>Total 02</t>
  </si>
  <si>
    <t>03</t>
  </si>
  <si>
    <t>RECRECIDO DE LOS PAÑOS DE CUBIERTA</t>
  </si>
  <si>
    <t>03.01</t>
  </si>
  <si>
    <t>m2</t>
  </si>
  <si>
    <t>AISLAMIENTO PIR VV 30 mm</t>
  </si>
  <si>
    <t>O01OA030</t>
  </si>
  <si>
    <t>Mano de obra</t>
  </si>
  <si>
    <t>Oficial primera</t>
  </si>
  <si>
    <t>O01OA060</t>
  </si>
  <si>
    <t>Peón especializado</t>
  </si>
  <si>
    <t>sasas</t>
  </si>
  <si>
    <t>Material</t>
  </si>
  <si>
    <t>plancha polisocianurato e=30 mm</t>
  </si>
  <si>
    <t>%MA</t>
  </si>
  <si>
    <t>Otros</t>
  </si>
  <si>
    <t>u</t>
  </si>
  <si>
    <t>Medios auxiliares</t>
  </si>
  <si>
    <t>%CI</t>
  </si>
  <si>
    <t>%</t>
  </si>
  <si>
    <t>Costes indirectos..(s/total)</t>
  </si>
  <si>
    <t>Total 03.01</t>
  </si>
  <si>
    <t>03.02</t>
  </si>
  <si>
    <t>RECRECIDO MORTERO AUTONIVELANTE CT-C10-F3 VERTIDO BOMBA AGILIA SUELO C BASE</t>
  </si>
  <si>
    <t>P01MC100</t>
  </si>
  <si>
    <t>m3</t>
  </si>
  <si>
    <t>Mortero cemento CT-C10-F3 Agilia Suelo C Base</t>
  </si>
  <si>
    <t>P01DM045</t>
  </si>
  <si>
    <t>kg</t>
  </si>
  <si>
    <t>Líquido de curado LafargeHolcim</t>
  </si>
  <si>
    <t>M01HE010</t>
  </si>
  <si>
    <t>Bomba hormigón estacionaria 10-25 m3/h</t>
  </si>
  <si>
    <t>Total 03.02</t>
  </si>
  <si>
    <t>Total 03</t>
  </si>
  <si>
    <t>04</t>
  </si>
  <si>
    <t>EJECUCIÓN DEL PAVIMENTO</t>
  </si>
  <si>
    <t>04.01</t>
  </si>
  <si>
    <t>Baldosa de hormigón (40 x 40 x 3,8 cm)</t>
  </si>
  <si>
    <t>O01OB090</t>
  </si>
  <si>
    <t>Oficial solador alicatador</t>
  </si>
  <si>
    <t>O01OB100</t>
  </si>
  <si>
    <t>Ayudante solador alicatador</t>
  </si>
  <si>
    <t>P01AA020</t>
  </si>
  <si>
    <t>Arena de río 0/6 mm</t>
  </si>
  <si>
    <t>P08EPO205</t>
  </si>
  <si>
    <t>Baldosa de cemento para exteriores bicapa (40 x 40 x 3,8  cm) granallado.</t>
  </si>
  <si>
    <t>P01FA045</t>
  </si>
  <si>
    <t>Mortero cola porcelánico blanco</t>
  </si>
  <si>
    <t>P01FJ070</t>
  </si>
  <si>
    <t>Junta porcelánica color</t>
  </si>
  <si>
    <t>Total 04.01</t>
  </si>
  <si>
    <t>Total 04</t>
  </si>
  <si>
    <t>05</t>
  </si>
  <si>
    <t>ADECUACIÓN DE PENDIENTES, SUMIDEROS, CAZOLETAS  Y COLECTORES</t>
  </si>
  <si>
    <t>03.10</t>
  </si>
  <si>
    <t>m</t>
  </si>
  <si>
    <t>TUBERÍA PVC INSONORIZADA JUNTA PEGADA D=125 mm</t>
  </si>
  <si>
    <t>O01OB170</t>
  </si>
  <si>
    <t>Oficial 1ª fontanero calefactor</t>
  </si>
  <si>
    <t>O01OB180</t>
  </si>
  <si>
    <t>Oficial 2ª fontanero calefactor</t>
  </si>
  <si>
    <t>P17VI050</t>
  </si>
  <si>
    <t>Tubo PVC insonorizado 125 mm</t>
  </si>
  <si>
    <t>P17VGC050</t>
  </si>
  <si>
    <t>Codo M-H PVC insonorizado 87º 125 mm</t>
  </si>
  <si>
    <t>P17VGM050</t>
  </si>
  <si>
    <t>Manguito H-H PVC insonorizado 125 mm</t>
  </si>
  <si>
    <t>P17VGA030</t>
  </si>
  <si>
    <t>Abrazadera isofónica tubo PVC 125 mm</t>
  </si>
  <si>
    <t>%PM0200</t>
  </si>
  <si>
    <t>Pequeño Material</t>
  </si>
  <si>
    <t>Total 03.10</t>
  </si>
  <si>
    <t>03.11</t>
  </si>
  <si>
    <t>CAZOLETA E.P.D.M</t>
  </si>
  <si>
    <t>O01OA050</t>
  </si>
  <si>
    <t>Ayudante</t>
  </si>
  <si>
    <t>P06WC150m</t>
  </si>
  <si>
    <t>Cazoleta E.P.D.M</t>
  </si>
  <si>
    <t>Total 03.11</t>
  </si>
  <si>
    <t>Total 05</t>
  </si>
  <si>
    <t>06</t>
  </si>
  <si>
    <t>CONTROL DE CALIDAD</t>
  </si>
  <si>
    <t>E29SC050</t>
  </si>
  <si>
    <t>PRUEBA DE SERVICIO AZOTEAS</t>
  </si>
  <si>
    <t>O01OB520</t>
  </si>
  <si>
    <t>Equipo técnico laboratorio</t>
  </si>
  <si>
    <t>Total E29SC050</t>
  </si>
  <si>
    <t>E29SC070</t>
  </si>
  <si>
    <t>FUNCIONAMIENTO DESAGÜES AZOTEAS</t>
  </si>
  <si>
    <t>Total E29SC070</t>
  </si>
  <si>
    <t>E29FCN030</t>
  </si>
  <si>
    <t>DEFECTOS SUPERFICIALES</t>
  </si>
  <si>
    <t>P32FCN020</t>
  </si>
  <si>
    <t>Defectos superficiales</t>
  </si>
  <si>
    <t>Total E29FCN030</t>
  </si>
  <si>
    <t>E29FCN100</t>
  </si>
  <si>
    <t>RESISTENCIA AL IMPACTO</t>
  </si>
  <si>
    <t>P32FCN130</t>
  </si>
  <si>
    <t>Resistencia al impacto</t>
  </si>
  <si>
    <t>Total E29FCN100</t>
  </si>
  <si>
    <t>E29FCN160</t>
  </si>
  <si>
    <t>RESISTENCIA AL DESLIZAMIENTO</t>
  </si>
  <si>
    <t>P32FCN160</t>
  </si>
  <si>
    <t>Resistencia al deslizamiento</t>
  </si>
  <si>
    <t>Total E29FCN160</t>
  </si>
  <si>
    <t>Total 06</t>
  </si>
  <si>
    <t>07</t>
  </si>
  <si>
    <t>GESTIÓN DE RESIDUOS</t>
  </si>
  <si>
    <t>02.02</t>
  </si>
  <si>
    <t>ENTREGA, ALQUILER, RECOGIDA Y CANON DE CONTENEDOR RCD 30 m3</t>
  </si>
  <si>
    <t>M13O560</t>
  </si>
  <si>
    <t>Entrega y recogida contenedor 30 m3 d&lt;50 km</t>
  </si>
  <si>
    <t>M13O500</t>
  </si>
  <si>
    <t>mes</t>
  </si>
  <si>
    <t>Alquiler contenedor RCD 30 m3</t>
  </si>
  <si>
    <t>M07N200</t>
  </si>
  <si>
    <t>Canon escombro sucio a planta RCD</t>
  </si>
  <si>
    <t>08</t>
  </si>
  <si>
    <t>SEGURIDAD Y SALUD</t>
  </si>
  <si>
    <t>08.01</t>
  </si>
  <si>
    <t>Estudio de Seguridad y Salud</t>
  </si>
  <si>
    <t>Total 08</t>
  </si>
  <si>
    <t>Importe Máximo Partida</t>
  </si>
  <si>
    <t>Totsl 07</t>
  </si>
  <si>
    <t>Total 07.01</t>
  </si>
  <si>
    <t>Total 07.02</t>
  </si>
  <si>
    <t>Gastos Generales 13%</t>
  </si>
  <si>
    <t>Beneficio Industrial 6%</t>
  </si>
  <si>
    <t>TOTAL P.E.M.</t>
  </si>
  <si>
    <t>TOTAL EJECUCIÓN POR CONTRATA</t>
  </si>
  <si>
    <r>
      <rPr>
        <b/>
        <sz val="11"/>
        <color theme="1"/>
        <rFont val="Barlow"/>
      </rPr>
      <t>El ofertante</t>
    </r>
    <r>
      <rPr>
        <sz val="11"/>
        <color theme="1"/>
        <rFont val="Barlow"/>
      </rPr>
      <t xml:space="preserve"> no podrá superar el presupuesto máximo de licitación indicado en el apartado 7 – PRESUPUESTO MÁXIMO DE LICITACIÓN del Pliego de Bases.
</t>
    </r>
    <r>
      <rPr>
        <b/>
        <sz val="11"/>
        <color theme="1"/>
        <rFont val="Barlow"/>
      </rPr>
      <t>El capítulo de Seguridad y Salud</t>
    </r>
    <r>
      <rPr>
        <sz val="11"/>
        <color theme="1"/>
        <rFont val="Barlow"/>
      </rPr>
      <t xml:space="preserve"> no podrá reducirse, siendo su reducción MOTIVO EXCLUSIÓN. (El importe mínimo será de 1.200 Euros de ejecución material).
</t>
    </r>
    <r>
      <rPr>
        <b/>
        <sz val="11"/>
        <color theme="1"/>
        <rFont val="Barlow"/>
      </rPr>
      <t>El porcentaje correspondiente a los gastos generales y beneficio industrial</t>
    </r>
    <r>
      <rPr>
        <sz val="11"/>
        <color theme="1"/>
        <rFont val="Barlow"/>
      </rPr>
      <t>, son fijos y no modificables, del 13 % y 6 % respectivamente.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</si>
</sst>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Barlow"/>
    </font>
    <font>
      <b/>
      <sz val="14"/>
      <color theme="1"/>
      <name val="Barlow"/>
    </font>
    <font>
      <b/>
      <i/>
      <sz val="10"/>
      <color theme="1"/>
      <name val="Barlow"/>
    </font>
    <font>
      <b/>
      <sz val="8"/>
      <color theme="1"/>
      <name val="Barlow"/>
    </font>
    <font>
      <b/>
      <sz val="8"/>
      <color rgb="FFFF40FF"/>
      <name val="Barlow"/>
    </font>
    <font>
      <sz val="8"/>
      <color theme="1"/>
      <name val="Barlow"/>
    </font>
    <font>
      <sz val="8"/>
      <color rgb="FFFF40FF"/>
      <name val="Barlow"/>
    </font>
    <font>
      <b/>
      <i/>
      <sz val="11"/>
      <color theme="1"/>
      <name val="Barlow"/>
    </font>
    <font>
      <b/>
      <i/>
      <sz val="8"/>
      <color theme="1"/>
      <name val="Barlow"/>
    </font>
    <font>
      <b/>
      <sz val="11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top" wrapText="1"/>
      <protection locked="0"/>
    </xf>
    <xf numFmtId="0" fontId="9" fillId="0" borderId="0" xfId="0" applyFont="1" applyProtection="1">
      <protection locked="0"/>
    </xf>
    <xf numFmtId="49" fontId="5" fillId="2" borderId="0" xfId="0" applyNumberFormat="1" applyFont="1" applyFill="1" applyAlignment="1" applyProtection="1">
      <alignment vertical="top"/>
      <protection locked="0"/>
    </xf>
    <xf numFmtId="49" fontId="5" fillId="2" borderId="0" xfId="0" applyNumberFormat="1" applyFont="1" applyFill="1" applyAlignment="1" applyProtection="1">
      <alignment vertical="top" wrapText="1"/>
      <protection locked="0"/>
    </xf>
    <xf numFmtId="4" fontId="6" fillId="2" borderId="0" xfId="0" applyNumberFormat="1" applyFont="1" applyFill="1" applyAlignment="1" applyProtection="1">
      <alignment vertical="top"/>
      <protection locked="0"/>
    </xf>
    <xf numFmtId="49" fontId="5" fillId="3" borderId="0" xfId="0" applyNumberFormat="1" applyFont="1" applyFill="1" applyAlignment="1" applyProtection="1">
      <alignment vertical="top"/>
      <protection locked="0"/>
    </xf>
    <xf numFmtId="49" fontId="5" fillId="3" borderId="0" xfId="0" applyNumberFormat="1" applyFont="1" applyFill="1" applyAlignment="1" applyProtection="1">
      <alignment vertical="top" wrapText="1"/>
      <protection locked="0"/>
    </xf>
    <xf numFmtId="4" fontId="5" fillId="3" borderId="0" xfId="0" applyNumberFormat="1" applyFont="1" applyFill="1" applyAlignment="1" applyProtection="1">
      <alignment vertical="top"/>
      <protection locked="0"/>
    </xf>
    <xf numFmtId="4" fontId="6" fillId="3" borderId="0" xfId="0" applyNumberFormat="1" applyFont="1" applyFill="1" applyAlignment="1" applyProtection="1">
      <alignment vertical="top"/>
      <protection locked="0"/>
    </xf>
    <xf numFmtId="49" fontId="7" fillId="4" borderId="0" xfId="0" applyNumberFormat="1" applyFont="1" applyFill="1" applyAlignment="1" applyProtection="1">
      <alignment vertical="top"/>
      <protection locked="0"/>
    </xf>
    <xf numFmtId="49" fontId="7" fillId="0" borderId="0" xfId="0" applyNumberFormat="1" applyFont="1" applyAlignment="1" applyProtection="1">
      <alignment vertical="top"/>
      <protection locked="0"/>
    </xf>
    <xf numFmtId="49" fontId="7" fillId="0" borderId="0" xfId="0" applyNumberFormat="1" applyFont="1" applyAlignment="1" applyProtection="1">
      <alignment vertical="top" wrapText="1"/>
      <protection locked="0"/>
    </xf>
    <xf numFmtId="4" fontId="8" fillId="0" borderId="0" xfId="0" applyNumberFormat="1" applyFont="1" applyAlignment="1" applyProtection="1">
      <alignment vertical="top"/>
      <protection locked="0"/>
    </xf>
    <xf numFmtId="4" fontId="7" fillId="0" borderId="0" xfId="0" applyNumberFormat="1" applyFont="1" applyAlignment="1" applyProtection="1">
      <alignment vertical="top"/>
      <protection locked="0"/>
    </xf>
    <xf numFmtId="0" fontId="7" fillId="0" borderId="0" xfId="0" applyFont="1" applyAlignment="1" applyProtection="1">
      <alignment vertical="top"/>
      <protection locked="0"/>
    </xf>
    <xf numFmtId="49" fontId="5" fillId="0" borderId="0" xfId="0" applyNumberFormat="1" applyFont="1" applyAlignment="1" applyProtection="1">
      <alignment vertical="top" wrapText="1"/>
      <protection locked="0"/>
    </xf>
    <xf numFmtId="4" fontId="6" fillId="0" borderId="0" xfId="0" applyNumberFormat="1" applyFont="1" applyAlignment="1" applyProtection="1">
      <alignment vertical="top"/>
      <protection locked="0"/>
    </xf>
    <xf numFmtId="0" fontId="7" fillId="5" borderId="0" xfId="0" applyFont="1" applyFill="1" applyAlignment="1" applyProtection="1">
      <alignment vertical="top"/>
      <protection locked="0"/>
    </xf>
    <xf numFmtId="0" fontId="7" fillId="5" borderId="0" xfId="0" applyFont="1" applyFill="1" applyAlignment="1" applyProtection="1">
      <alignment vertical="top" wrapText="1"/>
      <protection locked="0"/>
    </xf>
    <xf numFmtId="49" fontId="7" fillId="6" borderId="0" xfId="0" applyNumberFormat="1" applyFont="1" applyFill="1" applyAlignment="1" applyProtection="1">
      <alignment vertical="top"/>
      <protection locked="0"/>
    </xf>
    <xf numFmtId="3" fontId="7" fillId="0" borderId="0" xfId="0" applyNumberFormat="1" applyFont="1" applyAlignment="1" applyProtection="1">
      <alignment vertical="top"/>
      <protection locked="0"/>
    </xf>
    <xf numFmtId="3" fontId="6" fillId="2" borderId="0" xfId="0" applyNumberFormat="1" applyFont="1" applyFill="1" applyAlignment="1" applyProtection="1">
      <alignment vertical="top"/>
    </xf>
    <xf numFmtId="4" fontId="5" fillId="3" borderId="0" xfId="0" applyNumberFormat="1" applyFont="1" applyFill="1" applyAlignment="1" applyProtection="1">
      <alignment vertical="top"/>
    </xf>
    <xf numFmtId="4" fontId="6" fillId="3" borderId="0" xfId="0" applyNumberFormat="1" applyFont="1" applyFill="1" applyAlignment="1" applyProtection="1">
      <alignment vertical="top"/>
    </xf>
    <xf numFmtId="4" fontId="8" fillId="0" borderId="0" xfId="0" applyNumberFormat="1" applyFont="1" applyAlignment="1" applyProtection="1">
      <alignment vertical="top"/>
    </xf>
    <xf numFmtId="164" fontId="7" fillId="0" borderId="0" xfId="0" applyNumberFormat="1" applyFont="1" applyAlignment="1" applyProtection="1">
      <alignment vertical="top"/>
    </xf>
    <xf numFmtId="4" fontId="7" fillId="0" borderId="0" xfId="0" applyNumberFormat="1" applyFont="1" applyAlignment="1" applyProtection="1">
      <alignment vertical="top"/>
    </xf>
    <xf numFmtId="0" fontId="7" fillId="5" borderId="0" xfId="0" applyFont="1" applyFill="1" applyAlignment="1" applyProtection="1">
      <alignment vertical="top"/>
    </xf>
    <xf numFmtId="4" fontId="6" fillId="0" borderId="0" xfId="0" applyNumberFormat="1" applyFont="1" applyAlignment="1" applyProtection="1">
      <alignment vertical="top"/>
    </xf>
    <xf numFmtId="0" fontId="7" fillId="0" borderId="0" xfId="0" applyFont="1" applyFill="1" applyAlignment="1" applyProtection="1">
      <alignment vertical="top"/>
      <protection locked="0"/>
    </xf>
    <xf numFmtId="0" fontId="7" fillId="0" borderId="0" xfId="0" applyFont="1" applyFill="1" applyAlignment="1" applyProtection="1">
      <alignment vertical="top" wrapText="1"/>
      <protection locked="0"/>
    </xf>
    <xf numFmtId="0" fontId="2" fillId="0" borderId="0" xfId="0" applyFont="1" applyFill="1" applyProtection="1">
      <protection locked="0"/>
    </xf>
    <xf numFmtId="0" fontId="10" fillId="0" borderId="0" xfId="0" applyFont="1" applyFill="1" applyAlignment="1" applyProtection="1">
      <alignment vertical="top" wrapText="1"/>
      <protection locked="0"/>
    </xf>
    <xf numFmtId="4" fontId="7" fillId="0" borderId="0" xfId="0" applyNumberFormat="1" applyFont="1" applyFill="1" applyAlignment="1" applyProtection="1">
      <alignment vertical="top"/>
      <protection locked="0"/>
    </xf>
    <xf numFmtId="4" fontId="2" fillId="0" borderId="0" xfId="0" applyNumberFormat="1" applyFont="1" applyProtection="1">
      <protection locked="0"/>
    </xf>
    <xf numFmtId="0" fontId="2" fillId="0" borderId="0" xfId="0" applyFont="1" applyProtection="1"/>
    <xf numFmtId="0" fontId="2" fillId="0" borderId="0" xfId="0" applyFont="1" applyFill="1" applyProtection="1"/>
    <xf numFmtId="4" fontId="2" fillId="0" borderId="0" xfId="0" applyNumberFormat="1" applyFont="1" applyProtection="1"/>
    <xf numFmtId="4" fontId="6" fillId="7" borderId="0" xfId="0" applyNumberFormat="1" applyFont="1" applyFill="1" applyAlignment="1" applyProtection="1">
      <alignment vertical="top"/>
      <protection locked="0"/>
    </xf>
    <xf numFmtId="0" fontId="7" fillId="7" borderId="0" xfId="0" applyFont="1" applyFill="1" applyAlignment="1" applyProtection="1">
      <alignment vertical="top"/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7FB8A-1A05-47FA-A63D-AFB8965D1859}">
  <dimension ref="A1:M133"/>
  <sheetViews>
    <sheetView tabSelected="1" zoomScale="85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105" sqref="J105"/>
    </sheetView>
  </sheetViews>
  <sheetFormatPr baseColWidth="10" defaultRowHeight="14.5" x14ac:dyDescent="0.35"/>
  <cols>
    <col min="1" max="1" width="9.7265625" style="2" bestFit="1" customWidth="1"/>
    <col min="2" max="2" width="10.26953125" style="2" bestFit="1" customWidth="1"/>
    <col min="3" max="3" width="3.81640625" style="2" bestFit="1" customWidth="1"/>
    <col min="4" max="4" width="32.81640625" style="2" customWidth="1"/>
    <col min="5" max="5" width="9.08984375" style="2" bestFit="1" customWidth="1"/>
    <col min="6" max="6" width="7.81640625" style="2" bestFit="1" customWidth="1"/>
    <col min="7" max="7" width="10.90625" style="2" customWidth="1"/>
    <col min="8" max="8" width="24.36328125" style="2" customWidth="1"/>
    <col min="9" max="16384" width="10.90625" style="2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ht="18.5" x14ac:dyDescent="0.35">
      <c r="A2" s="3" t="s">
        <v>0</v>
      </c>
      <c r="B2" s="1"/>
      <c r="C2" s="1"/>
      <c r="D2" s="1"/>
      <c r="E2" s="1"/>
      <c r="F2" s="1"/>
      <c r="G2" s="1"/>
      <c r="H2" s="1"/>
    </row>
    <row r="3" spans="1:8" x14ac:dyDescent="0.3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  <c r="F3" s="4" t="s">
        <v>6</v>
      </c>
      <c r="G3" s="4" t="s">
        <v>7</v>
      </c>
      <c r="H3" s="6" t="s">
        <v>151</v>
      </c>
    </row>
    <row r="4" spans="1:8" ht="21" x14ac:dyDescent="0.35">
      <c r="A4" s="7" t="s">
        <v>8</v>
      </c>
      <c r="B4" s="7" t="s">
        <v>9</v>
      </c>
      <c r="C4" s="7" t="s">
        <v>10</v>
      </c>
      <c r="D4" s="8" t="s">
        <v>11</v>
      </c>
      <c r="E4" s="26"/>
      <c r="F4" s="9"/>
      <c r="G4" s="9"/>
      <c r="H4" s="9"/>
    </row>
    <row r="5" spans="1:8" x14ac:dyDescent="0.35">
      <c r="A5" s="10" t="s">
        <v>12</v>
      </c>
      <c r="B5" s="10" t="s">
        <v>9</v>
      </c>
      <c r="C5" s="10" t="s">
        <v>10</v>
      </c>
      <c r="D5" s="11" t="s">
        <v>13</v>
      </c>
      <c r="E5" s="27">
        <v>1</v>
      </c>
      <c r="F5" s="12"/>
      <c r="G5" s="12"/>
      <c r="H5" s="13"/>
    </row>
    <row r="6" spans="1:8" x14ac:dyDescent="0.35">
      <c r="A6" s="10" t="s">
        <v>14</v>
      </c>
      <c r="B6" s="10" t="s">
        <v>9</v>
      </c>
      <c r="C6" s="10" t="s">
        <v>10</v>
      </c>
      <c r="D6" s="11" t="s">
        <v>15</v>
      </c>
      <c r="E6" s="28">
        <f>E13</f>
        <v>1</v>
      </c>
      <c r="F6" s="13"/>
      <c r="G6" s="13"/>
      <c r="H6" s="13"/>
    </row>
    <row r="7" spans="1:8" ht="21" x14ac:dyDescent="0.35">
      <c r="A7" s="14" t="s">
        <v>16</v>
      </c>
      <c r="B7" s="15" t="s">
        <v>17</v>
      </c>
      <c r="C7" s="15" t="s">
        <v>18</v>
      </c>
      <c r="D7" s="16" t="s">
        <v>19</v>
      </c>
      <c r="E7" s="29">
        <f>E11</f>
        <v>1080</v>
      </c>
      <c r="F7" s="17"/>
      <c r="G7" s="17"/>
      <c r="H7" s="17"/>
    </row>
    <row r="8" spans="1:8" x14ac:dyDescent="0.35">
      <c r="A8" s="15" t="s">
        <v>20</v>
      </c>
      <c r="B8" s="15" t="s">
        <v>21</v>
      </c>
      <c r="C8" s="15" t="s">
        <v>22</v>
      </c>
      <c r="D8" s="16" t="s">
        <v>23</v>
      </c>
      <c r="E8" s="30">
        <v>0.02</v>
      </c>
      <c r="F8" s="18"/>
      <c r="G8" s="17">
        <f t="shared" ref="G8:G10" si="0">E8*F8</f>
        <v>0</v>
      </c>
      <c r="H8" s="17"/>
    </row>
    <row r="9" spans="1:8" x14ac:dyDescent="0.35">
      <c r="A9" s="15" t="s">
        <v>24</v>
      </c>
      <c r="B9" s="15" t="s">
        <v>21</v>
      </c>
      <c r="C9" s="15" t="s">
        <v>22</v>
      </c>
      <c r="D9" s="16" t="s">
        <v>25</v>
      </c>
      <c r="E9" s="30">
        <v>0.115</v>
      </c>
      <c r="F9" s="18"/>
      <c r="G9" s="17">
        <f t="shared" si="0"/>
        <v>0</v>
      </c>
      <c r="H9" s="17"/>
    </row>
    <row r="10" spans="1:8" x14ac:dyDescent="0.35">
      <c r="A10" s="15" t="s">
        <v>26</v>
      </c>
      <c r="B10" s="15" t="s">
        <v>21</v>
      </c>
      <c r="C10" s="15" t="s">
        <v>18</v>
      </c>
      <c r="D10" s="16" t="s">
        <v>27</v>
      </c>
      <c r="E10" s="30">
        <v>1.08</v>
      </c>
      <c r="F10" s="18"/>
      <c r="G10" s="17">
        <f t="shared" si="0"/>
        <v>0</v>
      </c>
      <c r="H10" s="17"/>
    </row>
    <row r="11" spans="1:8" x14ac:dyDescent="0.35">
      <c r="A11" s="19"/>
      <c r="B11" s="19"/>
      <c r="C11" s="19"/>
      <c r="D11" s="20" t="s">
        <v>28</v>
      </c>
      <c r="E11" s="31">
        <v>1080</v>
      </c>
      <c r="F11" s="43"/>
      <c r="G11" s="17"/>
      <c r="H11" s="21"/>
    </row>
    <row r="12" spans="1:8" ht="1" customHeight="1" x14ac:dyDescent="0.35">
      <c r="A12" s="22"/>
      <c r="B12" s="22"/>
      <c r="C12" s="22"/>
      <c r="D12" s="23"/>
      <c r="E12" s="32"/>
      <c r="F12" s="22"/>
      <c r="G12" s="22"/>
      <c r="H12" s="22"/>
    </row>
    <row r="13" spans="1:8" x14ac:dyDescent="0.35">
      <c r="A13" s="19"/>
      <c r="B13" s="19"/>
      <c r="C13" s="19"/>
      <c r="D13" s="20" t="s">
        <v>29</v>
      </c>
      <c r="E13" s="31">
        <v>1</v>
      </c>
      <c r="F13" s="43"/>
      <c r="G13" s="21">
        <f>SUM(G7:G12)*E7</f>
        <v>0</v>
      </c>
      <c r="H13" s="33">
        <v>16642.8</v>
      </c>
    </row>
    <row r="14" spans="1:8" ht="1" customHeight="1" x14ac:dyDescent="0.35">
      <c r="A14" s="22"/>
      <c r="B14" s="22"/>
      <c r="C14" s="22"/>
      <c r="D14" s="23"/>
      <c r="E14" s="32"/>
      <c r="F14" s="22"/>
      <c r="G14" s="22"/>
      <c r="H14" s="22"/>
    </row>
    <row r="15" spans="1:8" x14ac:dyDescent="0.35">
      <c r="A15" s="10" t="s">
        <v>30</v>
      </c>
      <c r="B15" s="10" t="s">
        <v>9</v>
      </c>
      <c r="C15" s="10" t="s">
        <v>10</v>
      </c>
      <c r="D15" s="11" t="s">
        <v>31</v>
      </c>
      <c r="E15" s="28">
        <f>E32</f>
        <v>1</v>
      </c>
      <c r="F15" s="13"/>
      <c r="G15" s="13"/>
      <c r="H15" s="13"/>
    </row>
    <row r="16" spans="1:8" x14ac:dyDescent="0.35">
      <c r="A16" s="14" t="s">
        <v>32</v>
      </c>
      <c r="B16" s="15" t="s">
        <v>17</v>
      </c>
      <c r="C16" s="15" t="s">
        <v>33</v>
      </c>
      <c r="D16" s="16" t="s">
        <v>34</v>
      </c>
      <c r="E16" s="29">
        <f>E22</f>
        <v>1080</v>
      </c>
      <c r="F16" s="17"/>
      <c r="G16" s="17"/>
      <c r="H16" s="17"/>
    </row>
    <row r="17" spans="1:8" x14ac:dyDescent="0.35">
      <c r="A17" s="15" t="s">
        <v>35</v>
      </c>
      <c r="B17" s="15" t="s">
        <v>36</v>
      </c>
      <c r="C17" s="15" t="s">
        <v>22</v>
      </c>
      <c r="D17" s="16" t="s">
        <v>37</v>
      </c>
      <c r="E17" s="30">
        <v>0.1</v>
      </c>
      <c r="F17" s="18"/>
      <c r="G17" s="18">
        <f>E17*F17</f>
        <v>0</v>
      </c>
      <c r="H17" s="17"/>
    </row>
    <row r="18" spans="1:8" x14ac:dyDescent="0.35">
      <c r="A18" s="15" t="s">
        <v>38</v>
      </c>
      <c r="B18" s="15" t="s">
        <v>36</v>
      </c>
      <c r="C18" s="15" t="s">
        <v>22</v>
      </c>
      <c r="D18" s="16" t="s">
        <v>39</v>
      </c>
      <c r="E18" s="30">
        <v>0.1</v>
      </c>
      <c r="F18" s="18"/>
      <c r="G18" s="18">
        <f t="shared" ref="G18:G21" si="1">E18*F18</f>
        <v>0</v>
      </c>
      <c r="H18" s="17"/>
    </row>
    <row r="19" spans="1:8" x14ac:dyDescent="0.35">
      <c r="A19" s="15" t="s">
        <v>40</v>
      </c>
      <c r="B19" s="15" t="s">
        <v>41</v>
      </c>
      <c r="C19" s="15" t="s">
        <v>33</v>
      </c>
      <c r="D19" s="16" t="s">
        <v>42</v>
      </c>
      <c r="E19" s="30">
        <v>1.05</v>
      </c>
      <c r="F19" s="18"/>
      <c r="G19" s="18">
        <f t="shared" si="1"/>
        <v>0</v>
      </c>
      <c r="H19" s="17"/>
    </row>
    <row r="20" spans="1:8" x14ac:dyDescent="0.35">
      <c r="A20" s="24" t="s">
        <v>43</v>
      </c>
      <c r="B20" s="15" t="s">
        <v>44</v>
      </c>
      <c r="C20" s="15" t="s">
        <v>45</v>
      </c>
      <c r="D20" s="16" t="s">
        <v>46</v>
      </c>
      <c r="E20" s="30">
        <v>0.113</v>
      </c>
      <c r="F20" s="18"/>
      <c r="G20" s="18">
        <f t="shared" si="1"/>
        <v>0</v>
      </c>
      <c r="H20" s="17"/>
    </row>
    <row r="21" spans="1:8" x14ac:dyDescent="0.35">
      <c r="A21" s="24" t="s">
        <v>47</v>
      </c>
      <c r="B21" s="15" t="s">
        <v>44</v>
      </c>
      <c r="C21" s="15" t="s">
        <v>48</v>
      </c>
      <c r="D21" s="16" t="s">
        <v>49</v>
      </c>
      <c r="E21" s="30">
        <v>0.11600000000000001</v>
      </c>
      <c r="F21" s="18"/>
      <c r="G21" s="18">
        <f t="shared" si="1"/>
        <v>0</v>
      </c>
      <c r="H21" s="17"/>
    </row>
    <row r="22" spans="1:8" x14ac:dyDescent="0.35">
      <c r="A22" s="19"/>
      <c r="B22" s="19"/>
      <c r="C22" s="19"/>
      <c r="D22" s="20" t="s">
        <v>50</v>
      </c>
      <c r="E22" s="31">
        <v>1080</v>
      </c>
      <c r="F22" s="43"/>
      <c r="G22" s="21">
        <f>SUM(G17:G21)*E16</f>
        <v>0</v>
      </c>
      <c r="H22" s="21"/>
    </row>
    <row r="23" spans="1:8" ht="1" customHeight="1" x14ac:dyDescent="0.35">
      <c r="A23" s="22"/>
      <c r="B23" s="22"/>
      <c r="C23" s="22"/>
      <c r="D23" s="23"/>
      <c r="E23" s="32"/>
      <c r="F23" s="22"/>
      <c r="G23" s="22"/>
      <c r="H23" s="22"/>
    </row>
    <row r="24" spans="1:8" ht="21" x14ac:dyDescent="0.35">
      <c r="A24" s="14" t="s">
        <v>51</v>
      </c>
      <c r="B24" s="15" t="s">
        <v>17</v>
      </c>
      <c r="C24" s="15" t="s">
        <v>33</v>
      </c>
      <c r="D24" s="16" t="s">
        <v>52</v>
      </c>
      <c r="E24" s="29">
        <f>E30</f>
        <v>1080</v>
      </c>
      <c r="F24" s="17"/>
      <c r="G24" s="17"/>
      <c r="H24" s="17"/>
    </row>
    <row r="25" spans="1:8" x14ac:dyDescent="0.35">
      <c r="A25" s="15" t="s">
        <v>35</v>
      </c>
      <c r="B25" s="15" t="s">
        <v>36</v>
      </c>
      <c r="C25" s="15" t="s">
        <v>22</v>
      </c>
      <c r="D25" s="16" t="s">
        <v>37</v>
      </c>
      <c r="E25" s="30">
        <v>0.17</v>
      </c>
      <c r="F25" s="18"/>
      <c r="G25" s="18">
        <f>E25*F25</f>
        <v>0</v>
      </c>
      <c r="H25" s="17"/>
    </row>
    <row r="26" spans="1:8" x14ac:dyDescent="0.35">
      <c r="A26" s="15" t="s">
        <v>38</v>
      </c>
      <c r="B26" s="15" t="s">
        <v>36</v>
      </c>
      <c r="C26" s="15" t="s">
        <v>22</v>
      </c>
      <c r="D26" s="16" t="s">
        <v>39</v>
      </c>
      <c r="E26" s="30">
        <v>0.17</v>
      </c>
      <c r="F26" s="18"/>
      <c r="G26" s="18">
        <f t="shared" ref="G26:G29" si="2">E26*F26</f>
        <v>0</v>
      </c>
      <c r="H26" s="17"/>
    </row>
    <row r="27" spans="1:8" x14ac:dyDescent="0.35">
      <c r="A27" s="15" t="s">
        <v>53</v>
      </c>
      <c r="B27" s="15" t="s">
        <v>41</v>
      </c>
      <c r="C27" s="15" t="s">
        <v>54</v>
      </c>
      <c r="D27" s="16" t="s">
        <v>55</v>
      </c>
      <c r="E27" s="30">
        <v>0.04</v>
      </c>
      <c r="F27" s="18"/>
      <c r="G27" s="18">
        <f t="shared" si="2"/>
        <v>0</v>
      </c>
      <c r="H27" s="17"/>
    </row>
    <row r="28" spans="1:8" x14ac:dyDescent="0.35">
      <c r="A28" s="15" t="s">
        <v>56</v>
      </c>
      <c r="B28" s="15" t="s">
        <v>41</v>
      </c>
      <c r="C28" s="15" t="s">
        <v>57</v>
      </c>
      <c r="D28" s="16" t="s">
        <v>58</v>
      </c>
      <c r="E28" s="30">
        <v>2.5</v>
      </c>
      <c r="F28" s="18"/>
      <c r="G28" s="18">
        <f t="shared" si="2"/>
        <v>0</v>
      </c>
      <c r="H28" s="17"/>
    </row>
    <row r="29" spans="1:8" x14ac:dyDescent="0.35">
      <c r="A29" s="15" t="s">
        <v>59</v>
      </c>
      <c r="B29" s="15" t="s">
        <v>21</v>
      </c>
      <c r="C29" s="15" t="s">
        <v>22</v>
      </c>
      <c r="D29" s="16" t="s">
        <v>60</v>
      </c>
      <c r="E29" s="30">
        <v>0.05</v>
      </c>
      <c r="F29" s="18"/>
      <c r="G29" s="18">
        <f t="shared" si="2"/>
        <v>0</v>
      </c>
      <c r="H29" s="17"/>
    </row>
    <row r="30" spans="1:8" x14ac:dyDescent="0.35">
      <c r="A30" s="19"/>
      <c r="B30" s="19"/>
      <c r="C30" s="19"/>
      <c r="D30" s="20" t="s">
        <v>61</v>
      </c>
      <c r="E30" s="31">
        <v>1080</v>
      </c>
      <c r="F30" s="43"/>
      <c r="G30" s="21">
        <f>SUM(G25:G29)*E24</f>
        <v>0</v>
      </c>
      <c r="H30" s="21"/>
    </row>
    <row r="31" spans="1:8" ht="1" customHeight="1" x14ac:dyDescent="0.35">
      <c r="A31" s="22"/>
      <c r="B31" s="22"/>
      <c r="C31" s="22"/>
      <c r="D31" s="23"/>
      <c r="E31" s="32"/>
      <c r="F31" s="22"/>
      <c r="G31" s="22"/>
      <c r="H31" s="22"/>
    </row>
    <row r="32" spans="1:8" x14ac:dyDescent="0.35">
      <c r="A32" s="19"/>
      <c r="B32" s="19"/>
      <c r="C32" s="19"/>
      <c r="D32" s="20" t="s">
        <v>62</v>
      </c>
      <c r="E32" s="31">
        <v>1</v>
      </c>
      <c r="F32" s="43"/>
      <c r="G32" s="21">
        <f>G30+G22</f>
        <v>0</v>
      </c>
      <c r="H32" s="33">
        <v>30466.799999999999</v>
      </c>
    </row>
    <row r="33" spans="1:8" ht="1" customHeight="1" x14ac:dyDescent="0.35">
      <c r="A33" s="22"/>
      <c r="B33" s="22"/>
      <c r="C33" s="22"/>
      <c r="D33" s="23"/>
      <c r="E33" s="32"/>
      <c r="F33" s="22"/>
      <c r="G33" s="22"/>
      <c r="H33" s="22"/>
    </row>
    <row r="34" spans="1:8" x14ac:dyDescent="0.35">
      <c r="A34" s="10" t="s">
        <v>63</v>
      </c>
      <c r="B34" s="10" t="s">
        <v>9</v>
      </c>
      <c r="C34" s="10" t="s">
        <v>10</v>
      </c>
      <c r="D34" s="11" t="s">
        <v>64</v>
      </c>
      <c r="E34" s="28">
        <f>E44</f>
        <v>1</v>
      </c>
      <c r="F34" s="13"/>
      <c r="G34" s="13"/>
      <c r="H34" s="13"/>
    </row>
    <row r="35" spans="1:8" x14ac:dyDescent="0.35">
      <c r="A35" s="14" t="s">
        <v>65</v>
      </c>
      <c r="B35" s="15" t="s">
        <v>17</v>
      </c>
      <c r="C35" s="15" t="s">
        <v>33</v>
      </c>
      <c r="D35" s="16" t="s">
        <v>66</v>
      </c>
      <c r="E35" s="29">
        <f>E42</f>
        <v>1080</v>
      </c>
      <c r="F35" s="17"/>
      <c r="G35" s="17"/>
      <c r="H35" s="17"/>
    </row>
    <row r="36" spans="1:8" x14ac:dyDescent="0.35">
      <c r="A36" s="15" t="s">
        <v>67</v>
      </c>
      <c r="B36" s="15" t="s">
        <v>36</v>
      </c>
      <c r="C36" s="15" t="s">
        <v>22</v>
      </c>
      <c r="D36" s="16" t="s">
        <v>68</v>
      </c>
      <c r="E36" s="30">
        <v>0.25</v>
      </c>
      <c r="F36" s="18"/>
      <c r="G36" s="18">
        <f>E36*F36</f>
        <v>0</v>
      </c>
      <c r="H36" s="17"/>
    </row>
    <row r="37" spans="1:8" x14ac:dyDescent="0.35">
      <c r="A37" s="15" t="s">
        <v>69</v>
      </c>
      <c r="B37" s="15" t="s">
        <v>36</v>
      </c>
      <c r="C37" s="15" t="s">
        <v>22</v>
      </c>
      <c r="D37" s="16" t="s">
        <v>70</v>
      </c>
      <c r="E37" s="30">
        <v>0.15</v>
      </c>
      <c r="F37" s="18"/>
      <c r="G37" s="18">
        <f t="shared" ref="G37:G41" si="3">E37*F37</f>
        <v>0</v>
      </c>
      <c r="H37" s="17"/>
    </row>
    <row r="38" spans="1:8" x14ac:dyDescent="0.35">
      <c r="A38" s="15" t="s">
        <v>71</v>
      </c>
      <c r="B38" s="15" t="s">
        <v>41</v>
      </c>
      <c r="C38" s="15" t="s">
        <v>54</v>
      </c>
      <c r="D38" s="16" t="s">
        <v>72</v>
      </c>
      <c r="E38" s="30">
        <v>0.02</v>
      </c>
      <c r="F38" s="18"/>
      <c r="G38" s="18">
        <f t="shared" si="3"/>
        <v>0</v>
      </c>
      <c r="H38" s="17"/>
    </row>
    <row r="39" spans="1:8" ht="21" x14ac:dyDescent="0.35">
      <c r="A39" s="15" t="s">
        <v>73</v>
      </c>
      <c r="B39" s="15" t="s">
        <v>41</v>
      </c>
      <c r="C39" s="15" t="s">
        <v>33</v>
      </c>
      <c r="D39" s="16" t="s">
        <v>74</v>
      </c>
      <c r="E39" s="30">
        <v>1.1000000000000001</v>
      </c>
      <c r="F39" s="18"/>
      <c r="G39" s="18">
        <f t="shared" si="3"/>
        <v>0</v>
      </c>
      <c r="H39" s="17"/>
    </row>
    <row r="40" spans="1:8" x14ac:dyDescent="0.35">
      <c r="A40" s="15" t="s">
        <v>75</v>
      </c>
      <c r="B40" s="15" t="s">
        <v>41</v>
      </c>
      <c r="C40" s="15" t="s">
        <v>57</v>
      </c>
      <c r="D40" s="16" t="s">
        <v>76</v>
      </c>
      <c r="E40" s="30">
        <v>4</v>
      </c>
      <c r="F40" s="18"/>
      <c r="G40" s="18">
        <f t="shared" si="3"/>
        <v>0</v>
      </c>
      <c r="H40" s="17"/>
    </row>
    <row r="41" spans="1:8" x14ac:dyDescent="0.35">
      <c r="A41" s="15" t="s">
        <v>77</v>
      </c>
      <c r="B41" s="15" t="s">
        <v>41</v>
      </c>
      <c r="C41" s="15" t="s">
        <v>57</v>
      </c>
      <c r="D41" s="16" t="s">
        <v>78</v>
      </c>
      <c r="E41" s="30">
        <v>0.3</v>
      </c>
      <c r="F41" s="18"/>
      <c r="G41" s="18">
        <f t="shared" si="3"/>
        <v>0</v>
      </c>
      <c r="H41" s="17"/>
    </row>
    <row r="42" spans="1:8" x14ac:dyDescent="0.35">
      <c r="A42" s="19"/>
      <c r="B42" s="19"/>
      <c r="C42" s="19"/>
      <c r="D42" s="20" t="s">
        <v>79</v>
      </c>
      <c r="E42" s="31">
        <v>1080</v>
      </c>
      <c r="F42" s="43"/>
      <c r="G42" s="21">
        <f>SUM(G36:G41)*E35</f>
        <v>0</v>
      </c>
      <c r="H42" s="21"/>
    </row>
    <row r="43" spans="1:8" ht="1" customHeight="1" x14ac:dyDescent="0.35">
      <c r="A43" s="22"/>
      <c r="B43" s="22"/>
      <c r="C43" s="22"/>
      <c r="D43" s="23"/>
      <c r="E43" s="32"/>
      <c r="F43" s="22"/>
      <c r="G43" s="22"/>
      <c r="H43" s="22"/>
    </row>
    <row r="44" spans="1:8" x14ac:dyDescent="0.35">
      <c r="A44" s="19"/>
      <c r="B44" s="19"/>
      <c r="C44" s="19"/>
      <c r="D44" s="20" t="s">
        <v>80</v>
      </c>
      <c r="E44" s="31">
        <v>1</v>
      </c>
      <c r="F44" s="43"/>
      <c r="G44" s="21">
        <f>G42</f>
        <v>0</v>
      </c>
      <c r="H44" s="33">
        <v>30229.200000000001</v>
      </c>
    </row>
    <row r="45" spans="1:8" ht="1" customHeight="1" x14ac:dyDescent="0.35">
      <c r="A45" s="22"/>
      <c r="B45" s="22"/>
      <c r="C45" s="22"/>
      <c r="D45" s="23"/>
      <c r="E45" s="32"/>
      <c r="F45" s="22"/>
      <c r="G45" s="22"/>
      <c r="H45" s="22"/>
    </row>
    <row r="46" spans="1:8" ht="21" x14ac:dyDescent="0.35">
      <c r="A46" s="10" t="s">
        <v>81</v>
      </c>
      <c r="B46" s="10" t="s">
        <v>9</v>
      </c>
      <c r="C46" s="10" t="s">
        <v>10</v>
      </c>
      <c r="D46" s="11" t="s">
        <v>82</v>
      </c>
      <c r="E46" s="28">
        <f>E67</f>
        <v>1</v>
      </c>
      <c r="F46" s="13"/>
      <c r="G46" s="13"/>
      <c r="H46" s="13"/>
    </row>
    <row r="47" spans="1:8" ht="21" x14ac:dyDescent="0.35">
      <c r="A47" s="14" t="s">
        <v>83</v>
      </c>
      <c r="B47" s="15" t="s">
        <v>17</v>
      </c>
      <c r="C47" s="15" t="s">
        <v>84</v>
      </c>
      <c r="D47" s="16" t="s">
        <v>85</v>
      </c>
      <c r="E47" s="29">
        <f>E57</f>
        <v>10</v>
      </c>
      <c r="F47" s="17"/>
      <c r="G47" s="17"/>
      <c r="H47" s="17"/>
    </row>
    <row r="48" spans="1:8" x14ac:dyDescent="0.35">
      <c r="A48" s="15" t="s">
        <v>86</v>
      </c>
      <c r="B48" s="15" t="s">
        <v>36</v>
      </c>
      <c r="C48" s="15" t="s">
        <v>22</v>
      </c>
      <c r="D48" s="16" t="s">
        <v>87</v>
      </c>
      <c r="E48" s="30">
        <v>7.4999999999999997E-2</v>
      </c>
      <c r="F48" s="18"/>
      <c r="G48" s="18">
        <f>E48*F48</f>
        <v>0</v>
      </c>
      <c r="H48" s="17"/>
    </row>
    <row r="49" spans="1:8" x14ac:dyDescent="0.35">
      <c r="A49" s="15" t="s">
        <v>88</v>
      </c>
      <c r="B49" s="15" t="s">
        <v>36</v>
      </c>
      <c r="C49" s="15" t="s">
        <v>22</v>
      </c>
      <c r="D49" s="16" t="s">
        <v>89</v>
      </c>
      <c r="E49" s="30">
        <v>7.4999999999999997E-2</v>
      </c>
      <c r="F49" s="18"/>
      <c r="G49" s="18">
        <f t="shared" ref="G49:G55" si="4">E49*F49</f>
        <v>0</v>
      </c>
      <c r="H49" s="17"/>
    </row>
    <row r="50" spans="1:8" x14ac:dyDescent="0.35">
      <c r="A50" s="15" t="s">
        <v>90</v>
      </c>
      <c r="B50" s="15" t="s">
        <v>41</v>
      </c>
      <c r="C50" s="15" t="s">
        <v>84</v>
      </c>
      <c r="D50" s="16" t="s">
        <v>91</v>
      </c>
      <c r="E50" s="30">
        <v>1</v>
      </c>
      <c r="F50" s="18"/>
      <c r="G50" s="18">
        <f t="shared" si="4"/>
        <v>0</v>
      </c>
      <c r="H50" s="17"/>
    </row>
    <row r="51" spans="1:8" x14ac:dyDescent="0.35">
      <c r="A51" s="15" t="s">
        <v>92</v>
      </c>
      <c r="B51" s="15" t="s">
        <v>41</v>
      </c>
      <c r="C51" s="15" t="s">
        <v>45</v>
      </c>
      <c r="D51" s="16" t="s">
        <v>93</v>
      </c>
      <c r="E51" s="30">
        <v>0.3</v>
      </c>
      <c r="F51" s="18"/>
      <c r="G51" s="18">
        <f t="shared" si="4"/>
        <v>0</v>
      </c>
      <c r="H51" s="17"/>
    </row>
    <row r="52" spans="1:8" x14ac:dyDescent="0.35">
      <c r="A52" s="15" t="s">
        <v>94</v>
      </c>
      <c r="B52" s="15" t="s">
        <v>41</v>
      </c>
      <c r="C52" s="15" t="s">
        <v>45</v>
      </c>
      <c r="D52" s="16" t="s">
        <v>95</v>
      </c>
      <c r="E52" s="30">
        <v>0.1</v>
      </c>
      <c r="F52" s="18"/>
      <c r="G52" s="18">
        <f t="shared" si="4"/>
        <v>0</v>
      </c>
      <c r="H52" s="17"/>
    </row>
    <row r="53" spans="1:8" x14ac:dyDescent="0.35">
      <c r="A53" s="15" t="s">
        <v>96</v>
      </c>
      <c r="B53" s="15" t="s">
        <v>41</v>
      </c>
      <c r="C53" s="15" t="s">
        <v>45</v>
      </c>
      <c r="D53" s="16" t="s">
        <v>97</v>
      </c>
      <c r="E53" s="30">
        <v>0.65</v>
      </c>
      <c r="F53" s="18"/>
      <c r="G53" s="18">
        <f t="shared" si="4"/>
        <v>0</v>
      </c>
      <c r="H53" s="17"/>
    </row>
    <row r="54" spans="1:8" x14ac:dyDescent="0.35">
      <c r="A54" s="24" t="s">
        <v>98</v>
      </c>
      <c r="B54" s="15" t="s">
        <v>44</v>
      </c>
      <c r="C54" s="15" t="s">
        <v>48</v>
      </c>
      <c r="D54" s="16" t="s">
        <v>99</v>
      </c>
      <c r="E54" s="30">
        <v>0.32100000000000001</v>
      </c>
      <c r="F54" s="18"/>
      <c r="G54" s="18">
        <f t="shared" si="4"/>
        <v>0</v>
      </c>
      <c r="H54" s="17"/>
    </row>
    <row r="55" spans="1:8" x14ac:dyDescent="0.35">
      <c r="A55" s="24" t="s">
        <v>43</v>
      </c>
      <c r="B55" s="15" t="s">
        <v>44</v>
      </c>
      <c r="C55" s="15" t="s">
        <v>45</v>
      </c>
      <c r="D55" s="16" t="s">
        <v>46</v>
      </c>
      <c r="E55" s="30">
        <v>0.32700000000000001</v>
      </c>
      <c r="F55" s="18"/>
      <c r="G55" s="18">
        <f t="shared" si="4"/>
        <v>0</v>
      </c>
      <c r="H55" s="17"/>
    </row>
    <row r="56" spans="1:8" x14ac:dyDescent="0.35">
      <c r="A56" s="24" t="s">
        <v>47</v>
      </c>
      <c r="B56" s="15" t="s">
        <v>44</v>
      </c>
      <c r="C56" s="15" t="s">
        <v>48</v>
      </c>
      <c r="D56" s="16" t="s">
        <v>49</v>
      </c>
      <c r="E56" s="30">
        <v>0.33700000000000002</v>
      </c>
      <c r="F56" s="18"/>
      <c r="G56" s="18">
        <f>E56*F56</f>
        <v>0</v>
      </c>
      <c r="H56" s="17"/>
    </row>
    <row r="57" spans="1:8" x14ac:dyDescent="0.35">
      <c r="A57" s="19"/>
      <c r="B57" s="19"/>
      <c r="C57" s="19"/>
      <c r="D57" s="20" t="s">
        <v>100</v>
      </c>
      <c r="E57" s="31">
        <v>10</v>
      </c>
      <c r="F57" s="43"/>
      <c r="G57" s="21">
        <f>SUM(G48:G56)*E57</f>
        <v>0</v>
      </c>
      <c r="H57" s="21"/>
    </row>
    <row r="58" spans="1:8" ht="1" customHeight="1" x14ac:dyDescent="0.35">
      <c r="A58" s="22"/>
      <c r="B58" s="22"/>
      <c r="C58" s="22"/>
      <c r="D58" s="23"/>
      <c r="E58" s="32"/>
      <c r="F58" s="22"/>
      <c r="G58" s="22"/>
      <c r="H58" s="22"/>
    </row>
    <row r="59" spans="1:8" x14ac:dyDescent="0.35">
      <c r="A59" s="14" t="s">
        <v>101</v>
      </c>
      <c r="B59" s="15" t="s">
        <v>17</v>
      </c>
      <c r="C59" s="15" t="s">
        <v>45</v>
      </c>
      <c r="D59" s="16" t="s">
        <v>102</v>
      </c>
      <c r="E59" s="29">
        <f>E65</f>
        <v>10</v>
      </c>
      <c r="F59" s="17"/>
      <c r="G59" s="17"/>
      <c r="H59" s="17"/>
    </row>
    <row r="60" spans="1:8" x14ac:dyDescent="0.35">
      <c r="A60" s="15" t="s">
        <v>35</v>
      </c>
      <c r="B60" s="15" t="s">
        <v>36</v>
      </c>
      <c r="C60" s="15" t="s">
        <v>22</v>
      </c>
      <c r="D60" s="16" t="s">
        <v>37</v>
      </c>
      <c r="E60" s="30">
        <v>0.25</v>
      </c>
      <c r="F60" s="18"/>
      <c r="G60" s="18">
        <f>E60*F60</f>
        <v>0</v>
      </c>
      <c r="H60" s="17"/>
    </row>
    <row r="61" spans="1:8" x14ac:dyDescent="0.35">
      <c r="A61" s="15" t="s">
        <v>103</v>
      </c>
      <c r="B61" s="15" t="s">
        <v>36</v>
      </c>
      <c r="C61" s="15" t="s">
        <v>22</v>
      </c>
      <c r="D61" s="16" t="s">
        <v>104</v>
      </c>
      <c r="E61" s="30">
        <v>0.25</v>
      </c>
      <c r="F61" s="18"/>
      <c r="G61" s="18">
        <f t="shared" ref="G61:G64" si="5">E61*F61</f>
        <v>0</v>
      </c>
      <c r="H61" s="17"/>
    </row>
    <row r="62" spans="1:8" x14ac:dyDescent="0.35">
      <c r="A62" s="15" t="s">
        <v>105</v>
      </c>
      <c r="B62" s="15" t="s">
        <v>41</v>
      </c>
      <c r="C62" s="15" t="s">
        <v>45</v>
      </c>
      <c r="D62" s="16" t="s">
        <v>106</v>
      </c>
      <c r="E62" s="30">
        <v>1</v>
      </c>
      <c r="F62" s="18"/>
      <c r="G62" s="18">
        <f t="shared" si="5"/>
        <v>0</v>
      </c>
      <c r="H62" s="17"/>
    </row>
    <row r="63" spans="1:8" x14ac:dyDescent="0.35">
      <c r="A63" s="24" t="s">
        <v>43</v>
      </c>
      <c r="B63" s="15" t="s">
        <v>44</v>
      </c>
      <c r="C63" s="15" t="s">
        <v>45</v>
      </c>
      <c r="D63" s="16" t="s">
        <v>46</v>
      </c>
      <c r="E63" s="30">
        <v>0.23400000000000001</v>
      </c>
      <c r="F63" s="18"/>
      <c r="G63" s="18">
        <f t="shared" si="5"/>
        <v>0</v>
      </c>
      <c r="H63" s="17"/>
    </row>
    <row r="64" spans="1:8" x14ac:dyDescent="0.35">
      <c r="A64" s="24" t="s">
        <v>47</v>
      </c>
      <c r="B64" s="15" t="s">
        <v>44</v>
      </c>
      <c r="C64" s="15" t="s">
        <v>48</v>
      </c>
      <c r="D64" s="16" t="s">
        <v>49</v>
      </c>
      <c r="E64" s="30">
        <v>0.24099999999999999</v>
      </c>
      <c r="F64" s="18"/>
      <c r="G64" s="18">
        <f t="shared" si="5"/>
        <v>0</v>
      </c>
      <c r="H64" s="17"/>
    </row>
    <row r="65" spans="1:8" x14ac:dyDescent="0.35">
      <c r="A65" s="19"/>
      <c r="B65" s="19"/>
      <c r="C65" s="19"/>
      <c r="D65" s="20" t="s">
        <v>107</v>
      </c>
      <c r="E65" s="31">
        <v>10</v>
      </c>
      <c r="F65" s="43"/>
      <c r="G65" s="21">
        <f>SUM(G60:G64)*E65</f>
        <v>0</v>
      </c>
      <c r="H65" s="21"/>
    </row>
    <row r="66" spans="1:8" ht="1" customHeight="1" x14ac:dyDescent="0.35">
      <c r="A66" s="22"/>
      <c r="B66" s="22"/>
      <c r="C66" s="22"/>
      <c r="D66" s="23"/>
      <c r="E66" s="32"/>
      <c r="F66" s="44"/>
      <c r="G66" s="22"/>
      <c r="H66" s="22"/>
    </row>
    <row r="67" spans="1:8" x14ac:dyDescent="0.35">
      <c r="A67" s="19"/>
      <c r="B67" s="19"/>
      <c r="C67" s="19"/>
      <c r="D67" s="20" t="s">
        <v>108</v>
      </c>
      <c r="E67" s="31">
        <v>1</v>
      </c>
      <c r="F67" s="43"/>
      <c r="G67" s="21">
        <f>G57+G65</f>
        <v>0</v>
      </c>
      <c r="H67" s="33">
        <v>421.5</v>
      </c>
    </row>
    <row r="68" spans="1:8" ht="1" customHeight="1" x14ac:dyDescent="0.35">
      <c r="A68" s="22"/>
      <c r="B68" s="22"/>
      <c r="C68" s="22"/>
      <c r="D68" s="23"/>
      <c r="E68" s="32"/>
      <c r="F68" s="22"/>
      <c r="G68" s="22"/>
      <c r="H68" s="22"/>
    </row>
    <row r="69" spans="1:8" x14ac:dyDescent="0.35">
      <c r="A69" s="10" t="s">
        <v>109</v>
      </c>
      <c r="B69" s="10" t="s">
        <v>9</v>
      </c>
      <c r="C69" s="10" t="s">
        <v>10</v>
      </c>
      <c r="D69" s="11" t="s">
        <v>110</v>
      </c>
      <c r="E69" s="28">
        <f>E90</f>
        <v>1</v>
      </c>
      <c r="F69" s="13"/>
      <c r="G69" s="13"/>
      <c r="H69" s="13"/>
    </row>
    <row r="70" spans="1:8" x14ac:dyDescent="0.35">
      <c r="A70" s="14" t="s">
        <v>111</v>
      </c>
      <c r="B70" s="15" t="s">
        <v>17</v>
      </c>
      <c r="C70" s="15" t="s">
        <v>45</v>
      </c>
      <c r="D70" s="16" t="s">
        <v>112</v>
      </c>
      <c r="E70" s="29">
        <f>E72</f>
        <v>1</v>
      </c>
      <c r="F70" s="17"/>
      <c r="G70" s="17"/>
      <c r="H70" s="17"/>
    </row>
    <row r="71" spans="1:8" x14ac:dyDescent="0.35">
      <c r="A71" s="15" t="s">
        <v>113</v>
      </c>
      <c r="B71" s="15" t="s">
        <v>36</v>
      </c>
      <c r="C71" s="15" t="s">
        <v>22</v>
      </c>
      <c r="D71" s="16" t="s">
        <v>114</v>
      </c>
      <c r="E71" s="30">
        <v>3</v>
      </c>
      <c r="F71" s="18"/>
      <c r="G71" s="18">
        <f>E71*F71</f>
        <v>0</v>
      </c>
      <c r="H71" s="17"/>
    </row>
    <row r="72" spans="1:8" x14ac:dyDescent="0.35">
      <c r="A72" s="19"/>
      <c r="B72" s="19"/>
      <c r="C72" s="19"/>
      <c r="D72" s="20" t="s">
        <v>115</v>
      </c>
      <c r="E72" s="31">
        <v>1</v>
      </c>
      <c r="F72" s="43"/>
      <c r="G72" s="21">
        <f>G71</f>
        <v>0</v>
      </c>
      <c r="H72" s="21"/>
    </row>
    <row r="73" spans="1:8" ht="1" customHeight="1" x14ac:dyDescent="0.35">
      <c r="A73" s="22"/>
      <c r="B73" s="22"/>
      <c r="C73" s="22"/>
      <c r="D73" s="23"/>
      <c r="E73" s="32"/>
      <c r="F73" s="22"/>
      <c r="G73" s="22"/>
      <c r="H73" s="22"/>
    </row>
    <row r="74" spans="1:8" x14ac:dyDescent="0.35">
      <c r="A74" s="14" t="s">
        <v>116</v>
      </c>
      <c r="B74" s="15" t="s">
        <v>17</v>
      </c>
      <c r="C74" s="15" t="s">
        <v>45</v>
      </c>
      <c r="D74" s="16" t="s">
        <v>117</v>
      </c>
      <c r="E74" s="29">
        <f>E76</f>
        <v>10</v>
      </c>
      <c r="F74" s="17"/>
      <c r="G74" s="17"/>
      <c r="H74" s="17"/>
    </row>
    <row r="75" spans="1:8" x14ac:dyDescent="0.35">
      <c r="A75" s="15" t="s">
        <v>113</v>
      </c>
      <c r="B75" s="15" t="s">
        <v>36</v>
      </c>
      <c r="C75" s="15" t="s">
        <v>22</v>
      </c>
      <c r="D75" s="16" t="s">
        <v>114</v>
      </c>
      <c r="E75" s="30">
        <v>0.5</v>
      </c>
      <c r="F75" s="18"/>
      <c r="G75" s="18">
        <f>E75*F75</f>
        <v>0</v>
      </c>
      <c r="H75" s="17"/>
    </row>
    <row r="76" spans="1:8" x14ac:dyDescent="0.35">
      <c r="A76" s="19"/>
      <c r="B76" s="19"/>
      <c r="C76" s="19"/>
      <c r="D76" s="20" t="s">
        <v>118</v>
      </c>
      <c r="E76" s="31">
        <v>10</v>
      </c>
      <c r="F76" s="43"/>
      <c r="G76" s="21">
        <f>G75*E76</f>
        <v>0</v>
      </c>
      <c r="H76" s="21"/>
    </row>
    <row r="77" spans="1:8" ht="1" customHeight="1" x14ac:dyDescent="0.35">
      <c r="A77" s="22"/>
      <c r="B77" s="22"/>
      <c r="C77" s="22"/>
      <c r="D77" s="23"/>
      <c r="E77" s="32"/>
      <c r="F77" s="22"/>
      <c r="G77" s="22"/>
      <c r="H77" s="22"/>
    </row>
    <row r="78" spans="1:8" x14ac:dyDescent="0.35">
      <c r="A78" s="14" t="s">
        <v>119</v>
      </c>
      <c r="B78" s="15" t="s">
        <v>17</v>
      </c>
      <c r="C78" s="15" t="s">
        <v>45</v>
      </c>
      <c r="D78" s="16" t="s">
        <v>120</v>
      </c>
      <c r="E78" s="29">
        <f>E80</f>
        <v>1</v>
      </c>
      <c r="F78" s="17"/>
      <c r="G78" s="17"/>
      <c r="H78" s="17"/>
    </row>
    <row r="79" spans="1:8" x14ac:dyDescent="0.35">
      <c r="A79" s="15" t="s">
        <v>121</v>
      </c>
      <c r="B79" s="15" t="s">
        <v>41</v>
      </c>
      <c r="C79" s="15" t="s">
        <v>45</v>
      </c>
      <c r="D79" s="16" t="s">
        <v>122</v>
      </c>
      <c r="E79" s="30">
        <v>1</v>
      </c>
      <c r="F79" s="18"/>
      <c r="G79" s="18">
        <f>E79*F79</f>
        <v>0</v>
      </c>
      <c r="H79" s="17"/>
    </row>
    <row r="80" spans="1:8" x14ac:dyDescent="0.35">
      <c r="A80" s="19"/>
      <c r="B80" s="19"/>
      <c r="C80" s="19"/>
      <c r="D80" s="20" t="s">
        <v>123</v>
      </c>
      <c r="E80" s="31">
        <v>1</v>
      </c>
      <c r="F80" s="43"/>
      <c r="G80" s="21">
        <f>G79*E80</f>
        <v>0</v>
      </c>
      <c r="H80" s="21"/>
    </row>
    <row r="81" spans="1:8" ht="1" customHeight="1" x14ac:dyDescent="0.35">
      <c r="A81" s="22"/>
      <c r="B81" s="22"/>
      <c r="C81" s="22"/>
      <c r="D81" s="23"/>
      <c r="E81" s="32"/>
      <c r="F81" s="22"/>
      <c r="G81" s="22"/>
      <c r="H81" s="22"/>
    </row>
    <row r="82" spans="1:8" x14ac:dyDescent="0.35">
      <c r="A82" s="14" t="s">
        <v>124</v>
      </c>
      <c r="B82" s="15" t="s">
        <v>17</v>
      </c>
      <c r="C82" s="15" t="s">
        <v>45</v>
      </c>
      <c r="D82" s="16" t="s">
        <v>125</v>
      </c>
      <c r="E82" s="29">
        <f>E84</f>
        <v>1</v>
      </c>
      <c r="F82" s="17"/>
      <c r="G82" s="17"/>
      <c r="H82" s="17"/>
    </row>
    <row r="83" spans="1:8" x14ac:dyDescent="0.35">
      <c r="A83" s="15" t="s">
        <v>126</v>
      </c>
      <c r="B83" s="15" t="s">
        <v>41</v>
      </c>
      <c r="C83" s="15" t="s">
        <v>45</v>
      </c>
      <c r="D83" s="16" t="s">
        <v>127</v>
      </c>
      <c r="E83" s="30">
        <v>1</v>
      </c>
      <c r="F83" s="18"/>
      <c r="G83" s="18">
        <f>E83*F83</f>
        <v>0</v>
      </c>
      <c r="H83" s="17"/>
    </row>
    <row r="84" spans="1:8" x14ac:dyDescent="0.35">
      <c r="A84" s="19"/>
      <c r="B84" s="19"/>
      <c r="C84" s="19"/>
      <c r="D84" s="20" t="s">
        <v>128</v>
      </c>
      <c r="E84" s="31">
        <v>1</v>
      </c>
      <c r="F84" s="43"/>
      <c r="G84" s="21">
        <f>G83*E84</f>
        <v>0</v>
      </c>
      <c r="H84" s="21"/>
    </row>
    <row r="85" spans="1:8" ht="1" customHeight="1" x14ac:dyDescent="0.35">
      <c r="A85" s="22"/>
      <c r="B85" s="22"/>
      <c r="C85" s="22"/>
      <c r="D85" s="23"/>
      <c r="E85" s="32"/>
      <c r="F85" s="22"/>
      <c r="G85" s="22"/>
      <c r="H85" s="22"/>
    </row>
    <row r="86" spans="1:8" x14ac:dyDescent="0.35">
      <c r="A86" s="14" t="s">
        <v>129</v>
      </c>
      <c r="B86" s="15" t="s">
        <v>17</v>
      </c>
      <c r="C86" s="15" t="s">
        <v>45</v>
      </c>
      <c r="D86" s="16" t="s">
        <v>130</v>
      </c>
      <c r="E86" s="29">
        <f>E88</f>
        <v>1</v>
      </c>
      <c r="F86" s="17"/>
      <c r="G86" s="17"/>
      <c r="H86" s="17"/>
    </row>
    <row r="87" spans="1:8" x14ac:dyDescent="0.35">
      <c r="A87" s="15" t="s">
        <v>131</v>
      </c>
      <c r="B87" s="15" t="s">
        <v>41</v>
      </c>
      <c r="C87" s="15" t="s">
        <v>45</v>
      </c>
      <c r="D87" s="16" t="s">
        <v>132</v>
      </c>
      <c r="E87" s="30">
        <v>1</v>
      </c>
      <c r="F87" s="18"/>
      <c r="G87" s="18">
        <f>E87*F87</f>
        <v>0</v>
      </c>
      <c r="H87" s="17"/>
    </row>
    <row r="88" spans="1:8" x14ac:dyDescent="0.35">
      <c r="A88" s="19"/>
      <c r="B88" s="19"/>
      <c r="C88" s="19"/>
      <c r="D88" s="20" t="s">
        <v>133</v>
      </c>
      <c r="E88" s="31">
        <v>1</v>
      </c>
      <c r="F88" s="43"/>
      <c r="G88" s="21">
        <f>G87*E88</f>
        <v>0</v>
      </c>
      <c r="H88" s="21"/>
    </row>
    <row r="89" spans="1:8" ht="1" customHeight="1" x14ac:dyDescent="0.35">
      <c r="A89" s="22"/>
      <c r="B89" s="22"/>
      <c r="C89" s="22"/>
      <c r="D89" s="23"/>
      <c r="E89" s="32"/>
      <c r="F89" s="44"/>
      <c r="G89" s="22"/>
      <c r="H89" s="22"/>
    </row>
    <row r="90" spans="1:8" x14ac:dyDescent="0.35">
      <c r="A90" s="19"/>
      <c r="B90" s="19"/>
      <c r="C90" s="19"/>
      <c r="D90" s="20" t="s">
        <v>134</v>
      </c>
      <c r="E90" s="31">
        <v>1</v>
      </c>
      <c r="F90" s="43"/>
      <c r="G90" s="21">
        <f>G72+G76+G80+G84+G88</f>
        <v>0</v>
      </c>
      <c r="H90" s="33">
        <v>800</v>
      </c>
    </row>
    <row r="91" spans="1:8" ht="1" customHeight="1" x14ac:dyDescent="0.35">
      <c r="A91" s="22"/>
      <c r="B91" s="22"/>
      <c r="C91" s="22"/>
      <c r="D91" s="23"/>
      <c r="E91" s="32"/>
      <c r="F91" s="22"/>
      <c r="G91" s="22"/>
      <c r="H91" s="22"/>
    </row>
    <row r="92" spans="1:8" x14ac:dyDescent="0.35">
      <c r="A92" s="10" t="s">
        <v>135</v>
      </c>
      <c r="B92" s="10" t="s">
        <v>9</v>
      </c>
      <c r="C92" s="10" t="s">
        <v>10</v>
      </c>
      <c r="D92" s="11" t="s">
        <v>136</v>
      </c>
      <c r="E92" s="28">
        <f>E105</f>
        <v>0</v>
      </c>
      <c r="F92" s="13"/>
      <c r="G92" s="13"/>
      <c r="H92" s="13"/>
    </row>
    <row r="93" spans="1:8" ht="21" x14ac:dyDescent="0.35">
      <c r="A93" s="14" t="s">
        <v>16</v>
      </c>
      <c r="B93" s="15" t="s">
        <v>17</v>
      </c>
      <c r="C93" s="15" t="s">
        <v>18</v>
      </c>
      <c r="D93" s="16" t="s">
        <v>19</v>
      </c>
      <c r="E93" s="29">
        <f>E97</f>
        <v>20</v>
      </c>
      <c r="F93" s="17"/>
      <c r="G93" s="17"/>
      <c r="H93" s="17"/>
    </row>
    <row r="94" spans="1:8" x14ac:dyDescent="0.35">
      <c r="A94" s="15" t="s">
        <v>20</v>
      </c>
      <c r="B94" s="15" t="s">
        <v>21</v>
      </c>
      <c r="C94" s="15" t="s">
        <v>22</v>
      </c>
      <c r="D94" s="16" t="s">
        <v>23</v>
      </c>
      <c r="E94" s="30">
        <v>0.02</v>
      </c>
      <c r="F94" s="18"/>
      <c r="G94" s="18">
        <f>E94*F94</f>
        <v>0</v>
      </c>
      <c r="H94" s="17"/>
    </row>
    <row r="95" spans="1:8" x14ac:dyDescent="0.35">
      <c r="A95" s="15" t="s">
        <v>24</v>
      </c>
      <c r="B95" s="15" t="s">
        <v>21</v>
      </c>
      <c r="C95" s="15" t="s">
        <v>22</v>
      </c>
      <c r="D95" s="16" t="s">
        <v>25</v>
      </c>
      <c r="E95" s="30">
        <v>0.115</v>
      </c>
      <c r="F95" s="18"/>
      <c r="G95" s="18">
        <f t="shared" ref="G95:G96" si="6">E95*F95</f>
        <v>0</v>
      </c>
      <c r="H95" s="17"/>
    </row>
    <row r="96" spans="1:8" x14ac:dyDescent="0.35">
      <c r="A96" s="15" t="s">
        <v>26</v>
      </c>
      <c r="B96" s="15" t="s">
        <v>21</v>
      </c>
      <c r="C96" s="15" t="s">
        <v>18</v>
      </c>
      <c r="D96" s="16" t="s">
        <v>27</v>
      </c>
      <c r="E96" s="30">
        <v>1.08</v>
      </c>
      <c r="F96" s="18"/>
      <c r="G96" s="18">
        <f t="shared" si="6"/>
        <v>0</v>
      </c>
      <c r="H96" s="17"/>
    </row>
    <row r="97" spans="1:10" x14ac:dyDescent="0.35">
      <c r="A97" s="19"/>
      <c r="B97" s="19"/>
      <c r="C97" s="19"/>
      <c r="D97" s="20" t="s">
        <v>153</v>
      </c>
      <c r="E97" s="31">
        <v>20</v>
      </c>
      <c r="F97" s="43"/>
      <c r="G97" s="21">
        <f>SUM(G94:G96)*E97</f>
        <v>0</v>
      </c>
      <c r="H97" s="21"/>
    </row>
    <row r="98" spans="1:10" ht="1" customHeight="1" x14ac:dyDescent="0.35">
      <c r="A98" s="22"/>
      <c r="B98" s="22"/>
      <c r="C98" s="22"/>
      <c r="D98" s="23"/>
      <c r="E98" s="32"/>
      <c r="F98" s="22"/>
      <c r="G98" s="22"/>
      <c r="H98" s="22"/>
    </row>
    <row r="99" spans="1:10" ht="21" x14ac:dyDescent="0.35">
      <c r="A99" s="14" t="s">
        <v>137</v>
      </c>
      <c r="B99" s="15" t="s">
        <v>17</v>
      </c>
      <c r="C99" s="15" t="s">
        <v>45</v>
      </c>
      <c r="D99" s="16" t="s">
        <v>138</v>
      </c>
      <c r="E99" s="29">
        <f>E103</f>
        <v>2</v>
      </c>
      <c r="F99" s="17"/>
      <c r="G99" s="17"/>
      <c r="H99" s="17"/>
    </row>
    <row r="100" spans="1:10" x14ac:dyDescent="0.35">
      <c r="A100" s="15" t="s">
        <v>139</v>
      </c>
      <c r="B100" s="15" t="s">
        <v>21</v>
      </c>
      <c r="C100" s="15" t="s">
        <v>45</v>
      </c>
      <c r="D100" s="16" t="s">
        <v>140</v>
      </c>
      <c r="E100" s="30">
        <v>1</v>
      </c>
      <c r="F100" s="18"/>
      <c r="G100" s="18">
        <f>E100*F100</f>
        <v>0</v>
      </c>
      <c r="H100" s="17"/>
    </row>
    <row r="101" spans="1:10" x14ac:dyDescent="0.35">
      <c r="A101" s="15" t="s">
        <v>141</v>
      </c>
      <c r="B101" s="15" t="s">
        <v>21</v>
      </c>
      <c r="C101" s="15" t="s">
        <v>142</v>
      </c>
      <c r="D101" s="16" t="s">
        <v>143</v>
      </c>
      <c r="E101" s="30">
        <v>1</v>
      </c>
      <c r="F101" s="18"/>
      <c r="G101" s="18">
        <f>E101*F101</f>
        <v>0</v>
      </c>
      <c r="H101" s="17"/>
    </row>
    <row r="102" spans="1:10" x14ac:dyDescent="0.35">
      <c r="A102" s="15" t="s">
        <v>144</v>
      </c>
      <c r="B102" s="15" t="s">
        <v>21</v>
      </c>
      <c r="C102" s="15" t="s">
        <v>18</v>
      </c>
      <c r="D102" s="16" t="s">
        <v>145</v>
      </c>
      <c r="E102" s="30">
        <v>15</v>
      </c>
      <c r="F102" s="18"/>
      <c r="G102" s="18">
        <f>E102*F102</f>
        <v>0</v>
      </c>
      <c r="H102" s="17"/>
    </row>
    <row r="103" spans="1:10" x14ac:dyDescent="0.35">
      <c r="A103" s="19"/>
      <c r="B103" s="19"/>
      <c r="C103" s="19"/>
      <c r="D103" s="20" t="s">
        <v>154</v>
      </c>
      <c r="E103" s="31">
        <v>2</v>
      </c>
      <c r="F103" s="43"/>
      <c r="G103" s="21">
        <f>SUM(G100:G102)*E103</f>
        <v>0</v>
      </c>
      <c r="H103" s="21"/>
    </row>
    <row r="104" spans="1:10" ht="1" customHeight="1" x14ac:dyDescent="0.35">
      <c r="A104" s="22"/>
      <c r="B104" s="22"/>
      <c r="C104" s="22"/>
      <c r="D104" s="23"/>
      <c r="E104" s="32"/>
      <c r="F104" s="44"/>
      <c r="G104" s="22"/>
      <c r="H104" s="22"/>
    </row>
    <row r="105" spans="1:10" x14ac:dyDescent="0.35">
      <c r="A105" s="19"/>
      <c r="B105" s="19"/>
      <c r="C105" s="19"/>
      <c r="D105" s="20" t="s">
        <v>152</v>
      </c>
      <c r="E105" s="31"/>
      <c r="F105" s="43"/>
      <c r="G105" s="21">
        <f>G103</f>
        <v>0</v>
      </c>
      <c r="H105" s="33">
        <v>1875.02</v>
      </c>
      <c r="J105" s="40"/>
    </row>
    <row r="106" spans="1:10" ht="1" customHeight="1" x14ac:dyDescent="0.35">
      <c r="A106" s="22"/>
      <c r="B106" s="22"/>
      <c r="C106" s="22"/>
      <c r="D106" s="23"/>
      <c r="E106" s="32"/>
      <c r="F106" s="22"/>
      <c r="G106" s="22"/>
      <c r="H106" s="22"/>
    </row>
    <row r="107" spans="1:10" x14ac:dyDescent="0.35">
      <c r="A107" s="10" t="s">
        <v>146</v>
      </c>
      <c r="B107" s="10" t="s">
        <v>9</v>
      </c>
      <c r="C107" s="10" t="s">
        <v>10</v>
      </c>
      <c r="D107" s="11" t="s">
        <v>147</v>
      </c>
      <c r="E107" s="28">
        <f>E109</f>
        <v>1</v>
      </c>
      <c r="F107" s="13"/>
      <c r="G107" s="13"/>
      <c r="H107" s="13"/>
    </row>
    <row r="108" spans="1:10" x14ac:dyDescent="0.35">
      <c r="A108" s="14" t="s">
        <v>148</v>
      </c>
      <c r="B108" s="15" t="s">
        <v>17</v>
      </c>
      <c r="C108" s="15" t="s">
        <v>10</v>
      </c>
      <c r="D108" s="16" t="s">
        <v>149</v>
      </c>
      <c r="E108" s="31">
        <v>1</v>
      </c>
      <c r="F108" s="18"/>
      <c r="G108" s="18"/>
      <c r="H108" s="17"/>
    </row>
    <row r="109" spans="1:10" x14ac:dyDescent="0.35">
      <c r="A109" s="19"/>
      <c r="B109" s="19"/>
      <c r="C109" s="19"/>
      <c r="D109" s="20" t="s">
        <v>150</v>
      </c>
      <c r="E109" s="31">
        <v>1</v>
      </c>
      <c r="F109" s="43"/>
      <c r="G109" s="21">
        <v>1200</v>
      </c>
      <c r="H109" s="33">
        <v>1200</v>
      </c>
    </row>
    <row r="110" spans="1:10" ht="1" customHeight="1" x14ac:dyDescent="0.35">
      <c r="A110" s="22"/>
      <c r="B110" s="22"/>
      <c r="C110" s="22"/>
      <c r="D110" s="23"/>
      <c r="E110" s="22"/>
      <c r="F110" s="22"/>
      <c r="G110" s="22"/>
      <c r="H110" s="22"/>
    </row>
    <row r="111" spans="1:10" ht="1" customHeight="1" x14ac:dyDescent="0.35">
      <c r="A111" s="22"/>
      <c r="B111" s="22"/>
      <c r="C111" s="22"/>
      <c r="D111" s="23"/>
      <c r="E111" s="22"/>
      <c r="F111" s="22"/>
      <c r="G111" s="22"/>
      <c r="H111" s="22"/>
    </row>
    <row r="112" spans="1:10" ht="1" customHeight="1" x14ac:dyDescent="0.35">
      <c r="A112" s="22"/>
      <c r="B112" s="22"/>
      <c r="C112" s="22"/>
      <c r="D112" s="23"/>
      <c r="E112" s="22"/>
      <c r="F112" s="22"/>
      <c r="G112" s="22"/>
      <c r="H112" s="22"/>
    </row>
    <row r="113" spans="1:10" ht="1" customHeight="1" x14ac:dyDescent="0.35">
      <c r="A113" s="34"/>
      <c r="B113" s="34"/>
      <c r="C113" s="34"/>
      <c r="D113" s="35"/>
      <c r="E113" s="34"/>
      <c r="F113" s="34"/>
      <c r="G113" s="34"/>
      <c r="H113" s="34"/>
    </row>
    <row r="114" spans="1:10" ht="1" customHeight="1" x14ac:dyDescent="0.35">
      <c r="A114" s="34"/>
      <c r="B114" s="34"/>
      <c r="C114" s="34"/>
      <c r="D114" s="35"/>
      <c r="E114" s="34"/>
      <c r="F114" s="34"/>
      <c r="G114" s="34"/>
      <c r="H114" s="34"/>
    </row>
    <row r="115" spans="1:10" ht="1" customHeight="1" x14ac:dyDescent="0.35">
      <c r="A115" s="34"/>
      <c r="B115" s="34"/>
      <c r="C115" s="34"/>
      <c r="D115" s="35"/>
      <c r="E115" s="34"/>
      <c r="F115" s="34"/>
      <c r="G115" s="34"/>
      <c r="H115" s="34"/>
    </row>
    <row r="116" spans="1:10" ht="13" customHeight="1" x14ac:dyDescent="0.35">
      <c r="A116" s="34"/>
      <c r="B116" s="34"/>
      <c r="C116" s="34"/>
      <c r="D116" s="37" t="s">
        <v>157</v>
      </c>
      <c r="E116" s="34"/>
      <c r="F116" s="34"/>
      <c r="G116" s="38">
        <f>G13+G22+G30+G42+G57+G65+G72+G72+G84+G103+G97+G76+G80+G88+G109</f>
        <v>1200</v>
      </c>
      <c r="H116" s="33">
        <f>H13+H32+H44+H67+H90+H105+H109</f>
        <v>81635.320000000007</v>
      </c>
    </row>
    <row r="117" spans="1:10" ht="13" customHeight="1" x14ac:dyDescent="0.35">
      <c r="A117" s="34"/>
      <c r="B117" s="34"/>
      <c r="C117" s="34"/>
      <c r="D117" s="35"/>
      <c r="E117" s="34"/>
      <c r="F117" s="34"/>
      <c r="G117" s="34"/>
      <c r="H117" s="34"/>
    </row>
    <row r="118" spans="1:10" x14ac:dyDescent="0.35">
      <c r="A118" s="19"/>
      <c r="B118" s="19"/>
      <c r="C118" s="19"/>
      <c r="D118" s="20" t="s">
        <v>155</v>
      </c>
      <c r="E118" s="25"/>
      <c r="F118" s="21"/>
      <c r="G118" s="33">
        <f>G116*13%</f>
        <v>156</v>
      </c>
      <c r="H118" s="33">
        <f>H116*13%</f>
        <v>10612.59</v>
      </c>
      <c r="J118" s="40"/>
    </row>
    <row r="119" spans="1:10" ht="1" customHeight="1" x14ac:dyDescent="0.35">
      <c r="A119" s="22"/>
      <c r="B119" s="22"/>
      <c r="C119" s="22"/>
      <c r="D119" s="23"/>
      <c r="E119" s="22"/>
      <c r="F119" s="22"/>
      <c r="G119" s="22"/>
      <c r="H119" s="22"/>
    </row>
    <row r="120" spans="1:10" s="36" customFormat="1" ht="14" customHeight="1" x14ac:dyDescent="0.35">
      <c r="A120" s="34"/>
      <c r="B120" s="34"/>
      <c r="C120" s="34"/>
      <c r="D120" s="35"/>
      <c r="E120" s="34"/>
      <c r="F120" s="34"/>
      <c r="G120" s="34"/>
      <c r="H120" s="34"/>
      <c r="J120" s="41"/>
    </row>
    <row r="121" spans="1:10" x14ac:dyDescent="0.35">
      <c r="A121" s="19"/>
      <c r="B121" s="19"/>
      <c r="C121" s="19"/>
      <c r="D121" s="20" t="s">
        <v>156</v>
      </c>
      <c r="E121" s="25"/>
      <c r="F121" s="21"/>
      <c r="G121" s="33">
        <f>G116*6%</f>
        <v>72</v>
      </c>
      <c r="H121" s="33">
        <f>H116*6%</f>
        <v>4898.12</v>
      </c>
    </row>
    <row r="122" spans="1:10" ht="1" customHeight="1" x14ac:dyDescent="0.35">
      <c r="A122" s="22"/>
      <c r="B122" s="22"/>
      <c r="C122" s="22"/>
      <c r="D122" s="23"/>
      <c r="E122" s="22"/>
      <c r="F122" s="22"/>
      <c r="G122" s="22"/>
      <c r="H122" s="22"/>
    </row>
    <row r="124" spans="1:10" x14ac:dyDescent="0.35">
      <c r="D124" s="6" t="s">
        <v>158</v>
      </c>
      <c r="G124" s="39">
        <f>G116+G118+G121</f>
        <v>1428</v>
      </c>
      <c r="H124" s="42">
        <f>H116+H118+H121</f>
        <v>97146.03</v>
      </c>
    </row>
    <row r="133" spans="1:13" ht="102.5" customHeight="1" x14ac:dyDescent="0.35">
      <c r="A133" s="45"/>
      <c r="B133" s="45"/>
      <c r="C133" s="45"/>
      <c r="D133" s="45"/>
      <c r="E133" s="46" t="s">
        <v>159</v>
      </c>
      <c r="F133" s="47"/>
      <c r="G133" s="47"/>
      <c r="H133" s="47"/>
      <c r="I133" s="47"/>
      <c r="J133" s="47"/>
      <c r="K133" s="47"/>
      <c r="L133" s="47"/>
      <c r="M133" s="47"/>
    </row>
  </sheetData>
  <sheetProtection algorithmName="SHA-512" hashValue="X9wf7TGI4eRs9FInCl3oHOU1FTPy6qDTXSGcyT8qK/H9q5PlWZIQXGmHrdpQIkzVu3svGFFSkEE2hAWT2esMGw==" saltValue="mUokOLiNM3gjXzsXNAAdCA==" spinCount="100000" sheet="1" objects="1" scenarios="1"/>
  <mergeCells count="1">
    <mergeCell ref="E133:M133"/>
  </mergeCells>
  <dataValidations count="1">
    <dataValidation type="list" allowBlank="1" showInputMessage="1" showErrorMessage="1" sqref="B4:B122" xr:uid="{1E6CF86B-1D74-4E5F-9C66-5FFD7378E34C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P.UNITARIOS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Collantes Fernandez</dc:creator>
  <cp:lastModifiedBy>Indira Cerdeño</cp:lastModifiedBy>
  <dcterms:created xsi:type="dcterms:W3CDTF">2022-05-05T08:29:44Z</dcterms:created>
  <dcterms:modified xsi:type="dcterms:W3CDTF">2022-05-20T09:55:05Z</dcterms:modified>
</cp:coreProperties>
</file>