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2022\22-086 Stands modulares agosto-dic 2022\3.Pliego y calendario\"/>
    </mc:Choice>
  </mc:AlternateContent>
  <xr:revisionPtr revIDLastSave="0" documentId="13_ncr:1_{176CD7B8-C644-42B7-8F72-BD6ED1E23C30}" xr6:coauthVersionLast="47" xr6:coauthVersionMax="47" xr10:uidLastSave="{00000000-0000-0000-0000-000000000000}"/>
  <bookViews>
    <workbookView xWindow="-108" yWindow="-108" windowWidth="23256" windowHeight="12576" tabRatio="830" firstSheet="1" activeTab="4" xr2:uid="{00000000-000D-0000-FFFF-FFFF00000000}"/>
  </bookViews>
  <sheets>
    <sheet name="MAT. COMPLEMENTARIOS MADRID JOY" sheetId="6" r:id="rId1"/>
    <sheet name="MAT. COMPLEMENTARIOS FERIARTE" sheetId="5" r:id="rId2"/>
    <sheet name="MAT. COMPLEMENTARIOS ALMONEDA N" sheetId="4" r:id="rId3"/>
    <sheet name="TOTALES MATERIALES COMPLEMENTAR" sheetId="1" r:id="rId4"/>
    <sheet name="TOTAL " sheetId="2" r:id="rId5"/>
  </sheets>
  <definedNames>
    <definedName name="_xlnm.Print_Area" localSheetId="2">'MAT. COMPLEMENTARIOS ALMONEDA N'!$A$1:$E$22</definedName>
    <definedName name="_xlnm.Print_Area" localSheetId="1">'MAT. COMPLEMENTARIOS FERIARTE'!$A$1:$E$22</definedName>
    <definedName name="_xlnm.Print_Area" localSheetId="0">'MAT. COMPLEMENTARIOS MADRID JOY'!$A$1:$E$33</definedName>
    <definedName name="_xlnm.Print_Area" localSheetId="4">'TOTAL '!$A$1:$G$72</definedName>
    <definedName name="_xlnm.Print_Area" localSheetId="3">'TOTALES MATERIALES COMPLEMENTAR'!$A$1:$K$107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2" i="2" l="1"/>
  <c r="B18" i="2"/>
  <c r="E5" i="6" l="1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4" i="6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4" i="5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4" i="4"/>
  <c r="K88" i="1"/>
  <c r="K81" i="1"/>
  <c r="K80" i="1"/>
  <c r="K73" i="1"/>
  <c r="K72" i="1"/>
  <c r="J92" i="1"/>
  <c r="J88" i="1"/>
  <c r="J84" i="1"/>
  <c r="J80" i="1"/>
  <c r="J76" i="1"/>
  <c r="J72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70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" i="1"/>
  <c r="E72" i="1"/>
  <c r="E73" i="1"/>
  <c r="J73" i="1" s="1"/>
  <c r="E74" i="1"/>
  <c r="J74" i="1" s="1"/>
  <c r="E75" i="1"/>
  <c r="J75" i="1" s="1"/>
  <c r="E76" i="1"/>
  <c r="K76" i="1" s="1"/>
  <c r="E77" i="1"/>
  <c r="J77" i="1" s="1"/>
  <c r="E78" i="1"/>
  <c r="K78" i="1" s="1"/>
  <c r="E79" i="1"/>
  <c r="K79" i="1" s="1"/>
  <c r="E80" i="1"/>
  <c r="E81" i="1"/>
  <c r="J81" i="1" s="1"/>
  <c r="E82" i="1"/>
  <c r="J82" i="1" s="1"/>
  <c r="E83" i="1"/>
  <c r="J83" i="1" s="1"/>
  <c r="E84" i="1"/>
  <c r="K84" i="1" s="1"/>
  <c r="E85" i="1"/>
  <c r="K85" i="1" s="1"/>
  <c r="E86" i="1"/>
  <c r="K86" i="1" s="1"/>
  <c r="E87" i="1"/>
  <c r="K87" i="1" s="1"/>
  <c r="E88" i="1"/>
  <c r="E89" i="1"/>
  <c r="J89" i="1" s="1"/>
  <c r="E90" i="1"/>
  <c r="J90" i="1" s="1"/>
  <c r="E91" i="1"/>
  <c r="J91" i="1" s="1"/>
  <c r="E92" i="1"/>
  <c r="K92" i="1" s="1"/>
  <c r="E93" i="1"/>
  <c r="K93" i="1" s="1"/>
  <c r="E94" i="1"/>
  <c r="K94" i="1" s="1"/>
  <c r="J78" i="1" l="1"/>
  <c r="J86" i="1"/>
  <c r="J94" i="1"/>
  <c r="K74" i="1"/>
  <c r="K82" i="1"/>
  <c r="K90" i="1"/>
  <c r="J93" i="1"/>
  <c r="K89" i="1"/>
  <c r="J79" i="1"/>
  <c r="J87" i="1"/>
  <c r="K75" i="1"/>
  <c r="K83" i="1"/>
  <c r="K91" i="1"/>
  <c r="J85" i="1"/>
  <c r="K77" i="1"/>
  <c r="I99" i="1"/>
  <c r="G63" i="2" s="1"/>
  <c r="E33" i="6"/>
  <c r="E22" i="5"/>
  <c r="F26" i="2" l="1"/>
  <c r="G26" i="2" s="1"/>
  <c r="B50" i="2"/>
  <c r="B46" i="2"/>
  <c r="F6" i="2"/>
  <c r="G6" i="2" s="1"/>
  <c r="F54" i="2"/>
  <c r="G54" i="2" s="1"/>
  <c r="F10" i="2"/>
  <c r="G10" i="2" s="1"/>
  <c r="F38" i="2"/>
  <c r="G38" i="2" s="1"/>
  <c r="F34" i="2"/>
  <c r="G34" i="2" s="1"/>
  <c r="F30" i="2"/>
  <c r="G30" i="2" s="1"/>
  <c r="F22" i="2"/>
  <c r="G22" i="2" s="1"/>
  <c r="F18" i="2"/>
  <c r="G18" i="2" s="1"/>
  <c r="F14" i="2"/>
  <c r="G14" i="2" s="1"/>
  <c r="F58" i="2"/>
  <c r="G58" i="2" s="1"/>
  <c r="E22" i="4" l="1"/>
  <c r="E98" i="1" l="1"/>
  <c r="E97" i="1"/>
  <c r="E96" i="1"/>
  <c r="E95" i="1"/>
  <c r="E71" i="1"/>
  <c r="E70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F46" i="2"/>
  <c r="F42" i="2"/>
  <c r="F50" i="2"/>
  <c r="K71" i="1" l="1"/>
  <c r="J71" i="1"/>
  <c r="J96" i="1"/>
  <c r="K96" i="1"/>
  <c r="J98" i="1"/>
  <c r="K98" i="1"/>
  <c r="K70" i="1"/>
  <c r="J70" i="1"/>
  <c r="K95" i="1"/>
  <c r="J95" i="1"/>
  <c r="J97" i="1"/>
  <c r="K97" i="1"/>
  <c r="K41" i="1"/>
  <c r="J41" i="1"/>
  <c r="K65" i="1"/>
  <c r="J65" i="1"/>
  <c r="K18" i="1"/>
  <c r="J18" i="1"/>
  <c r="K42" i="1"/>
  <c r="J42" i="1"/>
  <c r="K58" i="1"/>
  <c r="J58" i="1"/>
  <c r="J19" i="1"/>
  <c r="K19" i="1"/>
  <c r="J27" i="1"/>
  <c r="K27" i="1"/>
  <c r="K35" i="1"/>
  <c r="J35" i="1"/>
  <c r="K43" i="1"/>
  <c r="J43" i="1"/>
  <c r="J51" i="1"/>
  <c r="K51" i="1"/>
  <c r="K59" i="1"/>
  <c r="J59" i="1"/>
  <c r="K67" i="1"/>
  <c r="J67" i="1"/>
  <c r="K17" i="1"/>
  <c r="J17" i="1"/>
  <c r="K57" i="1"/>
  <c r="J57" i="1"/>
  <c r="K10" i="1"/>
  <c r="J10" i="1"/>
  <c r="K34" i="1"/>
  <c r="J34" i="1"/>
  <c r="K50" i="1"/>
  <c r="J50" i="1"/>
  <c r="K11" i="1"/>
  <c r="J11" i="1"/>
  <c r="J12" i="1"/>
  <c r="K12" i="1"/>
  <c r="J20" i="1"/>
  <c r="K20" i="1"/>
  <c r="J28" i="1"/>
  <c r="K28" i="1"/>
  <c r="J36" i="1"/>
  <c r="K36" i="1"/>
  <c r="J44" i="1"/>
  <c r="K44" i="1"/>
  <c r="J52" i="1"/>
  <c r="K52" i="1"/>
  <c r="J60" i="1"/>
  <c r="K60" i="1"/>
  <c r="K25" i="1"/>
  <c r="J25" i="1"/>
  <c r="K49" i="1"/>
  <c r="J49" i="1"/>
  <c r="K26" i="1"/>
  <c r="J26" i="1"/>
  <c r="K66" i="1"/>
  <c r="J66" i="1"/>
  <c r="J13" i="1"/>
  <c r="K13" i="1"/>
  <c r="J21" i="1"/>
  <c r="K21" i="1"/>
  <c r="J29" i="1"/>
  <c r="K29" i="1"/>
  <c r="J37" i="1"/>
  <c r="K37" i="1"/>
  <c r="J45" i="1"/>
  <c r="K45" i="1"/>
  <c r="J53" i="1"/>
  <c r="K53" i="1"/>
  <c r="J61" i="1"/>
  <c r="K61" i="1"/>
  <c r="K33" i="1"/>
  <c r="J33" i="1"/>
  <c r="J14" i="1"/>
  <c r="K14" i="1"/>
  <c r="J30" i="1"/>
  <c r="K30" i="1"/>
  <c r="J46" i="1"/>
  <c r="K46" i="1"/>
  <c r="J62" i="1"/>
  <c r="K62" i="1"/>
  <c r="J7" i="1"/>
  <c r="K7" i="1"/>
  <c r="J15" i="1"/>
  <c r="K15" i="1"/>
  <c r="J23" i="1"/>
  <c r="K23" i="1"/>
  <c r="J31" i="1"/>
  <c r="K31" i="1"/>
  <c r="J39" i="1"/>
  <c r="K39" i="1"/>
  <c r="J47" i="1"/>
  <c r="K47" i="1"/>
  <c r="J55" i="1"/>
  <c r="K55" i="1"/>
  <c r="J63" i="1"/>
  <c r="K63" i="1"/>
  <c r="K9" i="1"/>
  <c r="K99" i="1" s="1"/>
  <c r="G62" i="2" s="1"/>
  <c r="J9" i="1"/>
  <c r="K6" i="1"/>
  <c r="J6" i="1"/>
  <c r="J22" i="1"/>
  <c r="K22" i="1"/>
  <c r="J38" i="1"/>
  <c r="K38" i="1"/>
  <c r="J54" i="1"/>
  <c r="K54" i="1"/>
  <c r="K8" i="1"/>
  <c r="J8" i="1"/>
  <c r="K16" i="1"/>
  <c r="J16" i="1"/>
  <c r="J24" i="1"/>
  <c r="K24" i="1"/>
  <c r="J32" i="1"/>
  <c r="K32" i="1"/>
  <c r="J40" i="1"/>
  <c r="K40" i="1"/>
  <c r="K48" i="1"/>
  <c r="J48" i="1"/>
  <c r="K56" i="1"/>
  <c r="J56" i="1"/>
  <c r="J64" i="1"/>
  <c r="K64" i="1"/>
  <c r="G42" i="2"/>
  <c r="G50" i="2"/>
  <c r="G46" i="2"/>
  <c r="J99" i="1" l="1"/>
  <c r="G64" i="2" s="1"/>
  <c r="G65" i="2"/>
</calcChain>
</file>

<file path=xl/sharedStrings.xml><?xml version="1.0" encoding="utf-8"?>
<sst xmlns="http://schemas.openxmlformats.org/spreadsheetml/2006/main" count="440" uniqueCount="209">
  <si>
    <t>€/m2</t>
  </si>
  <si>
    <t>MOQUETA FERIAL SUELO (CON PLÁSTICO PROTECTOR)</t>
  </si>
  <si>
    <t>RÓTULO LETRA ADHESIVA ESTÁNDAR (MÁX. 20 LETRAS)</t>
  </si>
  <si>
    <t>TARIMA MODULAR DE 10 CM. DE ALTURA ENMOQUETADA</t>
  </si>
  <si>
    <t>TARIMA MODULAR DE 10 CM. DE ALTURA MELAMINADA</t>
  </si>
  <si>
    <t>PRECIO UNITARIO OFERTADO PARA EXPOSITOR (a)</t>
  </si>
  <si>
    <t>PRECIO UNITARIO OFERTADO PARA IFEMA  (se aplica un 20 % de descuento del precio para ofertado para expositor) (b)</t>
  </si>
  <si>
    <t>ESTIMACIÓN UNIDADES EXPOSITOR ( c )</t>
  </si>
  <si>
    <t>ESTIMACIÓN UNIDADES IFEMA ( d )</t>
  </si>
  <si>
    <t>IMPORTE EXPOSITOR (a) x (c)</t>
  </si>
  <si>
    <t>IMPORTE IFEMA (b) x ( d )</t>
  </si>
  <si>
    <t>Precios unitarios máximos iva excluido</t>
  </si>
  <si>
    <t>(2)</t>
  </si>
  <si>
    <t>(*) El ofertante deberá consignar el precio unitario ofertado para expositores en aquellos materiales cuya destino puede ser para expositores o para IFEMA. En caso del uso para IFEMA, el precio ofertado para expositores se aplicará un descuento de un 20 %</t>
  </si>
  <si>
    <t>El ofertante únicamente deberá cumplimentar las celdas de precios unitarios con fondo AZUL.</t>
  </si>
  <si>
    <t xml:space="preserve">TOTAL OFERTA       </t>
  </si>
  <si>
    <t>PRESUPUESTO UNITARIO MAX (EUR / M2) IVA EXCLUIDO</t>
  </si>
  <si>
    <t>(la estimación de unidades y precios unitarios máximos figura en la hoja "materiales complementarios")</t>
  </si>
  <si>
    <t>PARTIDAS</t>
  </si>
  <si>
    <t>PAVIMENTACIÓN</t>
  </si>
  <si>
    <t>ESTIMACIÓN M2 (a)</t>
  </si>
  <si>
    <t>TOTAL (a) x (b)</t>
  </si>
  <si>
    <t>PODIUM 50X50X50  (MADERA)</t>
  </si>
  <si>
    <t>PODIUM 50X50X75  (MADERA)</t>
  </si>
  <si>
    <t>PODIUM 50X50X100  (MADERA)</t>
  </si>
  <si>
    <t>ROTULACIÓN</t>
  </si>
  <si>
    <t>ESTRUCTURA</t>
  </si>
  <si>
    <t>INSTALACIÓN ELÉCTRICA</t>
  </si>
  <si>
    <t>ARMARIO BAJO 100 x 50 x 60 (MADERA)</t>
  </si>
  <si>
    <t>CAMBIO COLOR PINTURA</t>
  </si>
  <si>
    <t xml:space="preserve">CORTINA </t>
  </si>
  <si>
    <t>ESTANTE EN PARED 100X30 HORIZONTAL (MADERA)</t>
  </si>
  <si>
    <t>ESTANTE EN PARED 100X50 HORIZONTAL  (MADERA)</t>
  </si>
  <si>
    <t>ESTANTE EN PARED 100X30 INCLINADO (MADERA)</t>
  </si>
  <si>
    <t xml:space="preserve">LOGOTIPO </t>
  </si>
  <si>
    <t xml:space="preserve">MOSTRADOR 100X50X100 (MADERA) </t>
  </si>
  <si>
    <t>MURO AGLOMERADO (10-20 CM) PINTADO  HASTA 1,22 M ALTURA</t>
  </si>
  <si>
    <t>MURO AGLOMERADO (10-20 CM) PINTADO  HASTA 2,44 M ALTURA</t>
  </si>
  <si>
    <t>MURO AGLOMERADO (10-20 CM) PINTADO  HASTA 3,00 M ALTURA</t>
  </si>
  <si>
    <t>MURO AGLOMERADO (10-20 CM) PINTADO  HASTA 3,66 M ALTURA</t>
  </si>
  <si>
    <t>PANEL AGLOMERADO PINTADO  HASTA 1,22 M ALTURA</t>
  </si>
  <si>
    <t>PANEL AGLOMERADO PINTADO  HASTA 2,44 M ALTURA</t>
  </si>
  <si>
    <t>PANEL AGLOMERADO PINTADO  HASTA 3,00 M ALTURA</t>
  </si>
  <si>
    <t>PANEL AGLOMERADO PINTADO  HASTA 3,66 M ALTURA</t>
  </si>
  <si>
    <t>PUERTA CON LLAVE (MADERA)</t>
  </si>
  <si>
    <t>PUERTA EMERGENCIA DOBLE</t>
  </si>
  <si>
    <t>TECHO TELA BLANCA</t>
  </si>
  <si>
    <t>BANDEROLA (40 x 50 cm.)</t>
  </si>
  <si>
    <t xml:space="preserve">BASTIDOR DE ALUMINIO </t>
  </si>
  <si>
    <t>ESPEJO EN PARED</t>
  </si>
  <si>
    <t>ESTANTE EN PARED 100 X 30 HORIZONTAL</t>
  </si>
  <si>
    <t>ESTANTE EN PARED 100 X 30 INCLINADO</t>
  </si>
  <si>
    <t>ESTANTE EN PARED 100 X 50 HORIZONTAL</t>
  </si>
  <si>
    <t>MOSTRADOR 100 X 50 X 100</t>
  </si>
  <si>
    <t>MOSTRADOR VITRINA</t>
  </si>
  <si>
    <t>PANEL ACRISTALADO 1ML.</t>
  </si>
  <si>
    <t>PANEL MELAMINADO 1ML</t>
  </si>
  <si>
    <t>PERCHERO EN PARED</t>
  </si>
  <si>
    <t>PODIUM 50 X 50 X 100</t>
  </si>
  <si>
    <t>PODIUM 50 X 50 X 50</t>
  </si>
  <si>
    <t>PODIUM 50 X 50 X 75</t>
  </si>
  <si>
    <t>PUERTA ACRISTALADA  CON LLAVE</t>
  </si>
  <si>
    <t>PUERTA CON LLAVE</t>
  </si>
  <si>
    <t xml:space="preserve">TAPIZADO DE PAREDES </t>
  </si>
  <si>
    <t xml:space="preserve">TECHO RETICULADO CUBIERTO 1 X1 </t>
  </si>
  <si>
    <t>VITRINA 100 X 100 CON LUZ (CONEXIÓN INCLUIDA)</t>
  </si>
  <si>
    <t>VITRINA 100 X 50 CON LUZ (CONEXIÓN INCLUIDA)</t>
  </si>
  <si>
    <t>€/Ud.</t>
  </si>
  <si>
    <t>€/Ml.</t>
  </si>
  <si>
    <t>PRECIOS UNITARIOS OFERTADO POR PARTIDAS €/M2</t>
  </si>
  <si>
    <t>PRECIO UNITARIO TOTAL OFERTADO (sumatorio de precios unitarios por partidas) €/M2 OFERTADO IVA EXCLUIDO (b)</t>
  </si>
  <si>
    <t xml:space="preserve">MATERIALES COMPLEMENTARIOS EXPOSITOR +IFEMA          </t>
  </si>
  <si>
    <t>ENCHUFE MONOFÁSICO HASTA 3.500 W CABLE HASTA 10 M  (CUADRO NO INCLUIDO)</t>
  </si>
  <si>
    <t>ENCHUFE TRIFASICO HASTA 9.000 W. DE 10 M DE LONGITUD CON CETAC DE 16 AMPERIOS MACHO Y HEMBRA EN LOS EXTREMOS (CUADRO NO INCLUIDO)</t>
  </si>
  <si>
    <t>ENCHUFE TRIFASICO HASTA 18.000 W. DE 10 M DE LONGITUD CON CETAC DE 32 AMPERIOS MACHO Y HEMBRA EN LOS EXTREMOS (CUADRO NO INCLUIDO)</t>
  </si>
  <si>
    <t>ENCHUFE TRIFASICO HASTA 37.000 W. DE 10 M DE LONGITUD CON CETAC DE 63 AMPERIOS MACHO Y HEMBRA EN LOS EXTREMOS (CUADRO NO INCLUIDO)</t>
  </si>
  <si>
    <t>FOCO LED EN CARRIL</t>
  </si>
  <si>
    <t>FOCO LED CON BRAZO</t>
  </si>
  <si>
    <t>PUERTA DOBLE CON LLAVE</t>
  </si>
  <si>
    <t>VIGA SUPLEMENTARIA (MADERA)</t>
  </si>
  <si>
    <t>TOTAL OFERTADO (indicar esta cantidad en el Anexo IX -A- de este lote)</t>
  </si>
  <si>
    <t xml:space="preserve">          </t>
  </si>
  <si>
    <t>Fdo.: ..........................................................</t>
  </si>
  <si>
    <t>MATERIALES GENERICOS</t>
  </si>
  <si>
    <t>BASE DE ENCHUFE CUÁDRUPLE HASTA 3.500 W CABLE HASTA 10 M (CUADRO NO INCLUIDO)</t>
  </si>
  <si>
    <t>BASE DE ENCHUFE DOBLE HASTA 3.500 W CABLE HASTA 10 M  (CUADRO NO INCLUIDO)</t>
  </si>
  <si>
    <t>BASE DE ENCHUFE TRIPLE HASTA 3.500 W CABLE HASTA 10 M  (CUADRO NO INCLUIDO)</t>
  </si>
  <si>
    <t xml:space="preserve">ENTRAMADO DE TECHO </t>
  </si>
  <si>
    <t>HORA TÉCNICO (MINIMO 1 h.)</t>
  </si>
  <si>
    <t>€/h</t>
  </si>
  <si>
    <t>PANEL MELAMINADO DE DIFERENTE COLOR</t>
  </si>
  <si>
    <t xml:space="preserve">PERCHERO MOVIL </t>
  </si>
  <si>
    <t xml:space="preserve">PUERTA DOBLE CON LLAVE (MADERA) </t>
  </si>
  <si>
    <t>€/ml.</t>
  </si>
  <si>
    <t>Esta partida es una estimación cuyo importe no está sometido a licitación</t>
  </si>
  <si>
    <t>ARTICULO</t>
  </si>
  <si>
    <t>Cantidad</t>
  </si>
  <si>
    <t>Precios iva excluido</t>
  </si>
  <si>
    <t>Total</t>
  </si>
  <si>
    <t>MURO DE PANEL AGLOMERADO SENCILLO</t>
  </si>
  <si>
    <t>€/und.</t>
  </si>
  <si>
    <t>CORTINA BLANCA</t>
  </si>
  <si>
    <t>TELA NEGRA OPACA</t>
  </si>
  <si>
    <t>(3)</t>
  </si>
  <si>
    <t>AREA MINI</t>
  </si>
  <si>
    <t>MODULAR A</t>
  </si>
  <si>
    <t>MODULAR B</t>
  </si>
  <si>
    <t>MODULAR D</t>
  </si>
  <si>
    <t>..........................., ........ de .............................. de 2022</t>
  </si>
  <si>
    <t xml:space="preserve">ANEXO IX -B- LOTE 3 </t>
  </si>
  <si>
    <t>FERIARTE</t>
  </si>
  <si>
    <t>GALERÍA ALMONEDA</t>
  </si>
  <si>
    <t>MODELR PREMIUM BISUTEX</t>
  </si>
  <si>
    <t>MODULAR CERRADO</t>
  </si>
  <si>
    <t>MODULAR ADOPCIÓN</t>
  </si>
  <si>
    <t>MODULAR F</t>
  </si>
  <si>
    <t>MODELO METRO</t>
  </si>
  <si>
    <t>COMPLEMENTOS IFEMA PARA PROYECTOS DISEÑO FERIAL (3)</t>
  </si>
  <si>
    <t>MATERIALES COMPLEMENTARIOS PARA EXPOSITORES (indicar total -1- de la hoja materiales complementarios)</t>
  </si>
  <si>
    <t>MATERIALES COMPLEMENTARIOS PARA NECESIDADES PROPIAS DE IFEMA (indicar total -2- de la hoja materiales complementarios)</t>
  </si>
  <si>
    <t>ESTIMACIÓN UNIDADES IFEMA PARA PROYECTOS DISEÑO FERIAL ( e )</t>
  </si>
  <si>
    <t>IMPORTE IFEMA PROYECTOS DE DISEÑO (b) x ( E )</t>
  </si>
  <si>
    <t>MATERIALES ESPECIFICOS</t>
  </si>
  <si>
    <t>BARRA DE BAR (MADERA)</t>
  </si>
  <si>
    <t>ALMACEN 100 X 100cm CON PUERTA (MOMAD METRO)</t>
  </si>
  <si>
    <t>ALMACEN 200 X 100cm  CON PUERTA (MOMAD METRO)</t>
  </si>
  <si>
    <t>ALMACEN 300 X 100cm CON PUERTA (MOMAD METRO)</t>
  </si>
  <si>
    <t>ESPEJO EN PARED 100 x 70 (MOMAD METRO)</t>
  </si>
  <si>
    <t>MURO MOMAD MELAMINADO (MOMAD METRO)</t>
  </si>
  <si>
    <t>MURO MODAD ACRISTALADO (MOMAD METRO)</t>
  </si>
  <si>
    <t>PUERTA MOMAD (MOMAD METRO)</t>
  </si>
  <si>
    <t>PERCHERO AUTOPORTANTE 2 X 1,80 M (MOMAD METRO)</t>
  </si>
  <si>
    <t>€/Und</t>
  </si>
  <si>
    <t>ALMACEN 100 X 100cm CON PUERTA (MOMAD METROPOLIS)</t>
  </si>
  <si>
    <t>€/Und.</t>
  </si>
  <si>
    <t>ALMACEN 200 X 100cm  CON PUERTA (MOMAD METROPOLIS)</t>
  </si>
  <si>
    <t>ALMACEN 300 X 100cm CON PUERTA (MOMAD METROPOLIS)</t>
  </si>
  <si>
    <t>ARMARIO BAJO CON LLAVE, MELAMINA 92x50x60 cm  (MOMAD METROPOLIS/METRO)</t>
  </si>
  <si>
    <t>BALDA DE 150X35X60 CM, (patas para el suelo) (MOMAD METROPOLIS)</t>
  </si>
  <si>
    <t>BALDA DE LUZ CON PLACA DE LED DE 150X35 CM, (MOMAD METROPOLIS)</t>
  </si>
  <si>
    <t>BARRA PARA PERCHERO 1 ML (MOMAD METROPOLIS)</t>
  </si>
  <si>
    <t>BARRA PARA PERCHERO 2 ML (MOMAD METROPOLIS)</t>
  </si>
  <si>
    <t>GANCHOS  DE 25 CM PARA COLGAR COMPLEMENTOS (MOMAD METROPOLIS)</t>
  </si>
  <si>
    <t>MESA MOMAD (MOMAD METROPOLIS)</t>
  </si>
  <si>
    <t>MOSTRADOR MOMAD (MOMAD METROPOLIS)</t>
  </si>
  <si>
    <t>MOSTRADOR VITRINA MOMAD (MOMAD METROPOLIS)</t>
  </si>
  <si>
    <t>MURO MOMAD CON CRISTAL CON GUIAS, ML (MOMAD METROPOLIS)</t>
  </si>
  <si>
    <t>MURO MOMAD MELAMINADO, ML (MOMAD METROPOLIS)</t>
  </si>
  <si>
    <t>PERCHERO PARED CON BARRA 1 ML, (MOMAD METROPOLIS)</t>
  </si>
  <si>
    <t>PERCHERO PARED CON BARRA 2 ML (MOMAD METROPOLIS)</t>
  </si>
  <si>
    <t>PERCHERO AUTOPORTANTE DE 2 X180 M, UD (MOMAD METROPOLIS)</t>
  </si>
  <si>
    <t>PUERTA MOMAD 2X1 M CON CERRADURA (MOMA METROPOLIS)</t>
  </si>
  <si>
    <t>SILLA MOMAD (MOMAD METROPOLIS)</t>
  </si>
  <si>
    <t>TORRE CON 3 FOCOS LED  (MOMAD METROPOLIS/METRO)</t>
  </si>
  <si>
    <t>(1)</t>
  </si>
  <si>
    <t>TOTALES COMPLEMENTOS EXPOSITOR+IFEMA+PROYECTOS DISEÑO FERIAL</t>
  </si>
  <si>
    <t>ANEXO IX -B- LOTE 3</t>
  </si>
  <si>
    <t>ESTIMACIÓN MATERIALES EXPOSITORES ALMONEDA NAVIDAD (NO LICITABLE)</t>
  </si>
  <si>
    <t>MURO AGLOMERADO DE 100 mm DE GROSOR</t>
  </si>
  <si>
    <t>ml.</t>
  </si>
  <si>
    <t xml:space="preserve">PANEL AGLOMERADO DE 19mm </t>
  </si>
  <si>
    <t xml:space="preserve">VIGA SUPLEMENTARIA </t>
  </si>
  <si>
    <t>PUERTA DE MADERA SENCILLA</t>
  </si>
  <si>
    <t>ud.</t>
  </si>
  <si>
    <t>PODIUM DE MADERA ENMOQUETADO 50 x 50 x 100 cm</t>
  </si>
  <si>
    <t>m2</t>
  </si>
  <si>
    <t>PODIUM PINTADO 50 x 50 x 100 cm</t>
  </si>
  <si>
    <t xml:space="preserve">ROTULOS ESTANDAR HASTA 20 LETRAS </t>
  </si>
  <si>
    <t xml:space="preserve">BASE DE ENCHUFE CUADRUPLE HASTA 500 watt. (CUADRO NO INCLUIDO) </t>
  </si>
  <si>
    <t xml:space="preserve">M2 MOQUETA (CAMBIO DE COLOR) </t>
  </si>
  <si>
    <t xml:space="preserve">M2 PINTURA (CAMBIO DE COLOR) </t>
  </si>
  <si>
    <t xml:space="preserve">ENCHUFE MONOFASICO DE 500 watt. (CUADRO NO INCLUIDO) </t>
  </si>
  <si>
    <t>Ud.</t>
  </si>
  <si>
    <t>TOTAL ESTIMACIÓN MATERIALES COMPLEMENTARIOS EXPOSITORES ALMONEDA NAVIDAD IVA EXCLUIDO (NO ES OBJETO DE LICITACIÓN)</t>
  </si>
  <si>
    <t>MATERIALES COMPLEMENTARIOS PARA EXPOSITOR A MEDIDA Y BAJO PRESUPUESTO, INCLUYENDO LA ESTIMACIÓN DE MATERIALES COMPLEMENTARIOS A COMERCIALIZAR POR EL ADJUDICATARIO EN ALMONEDA NAVIDAD, MADRIDJOYA Y FERIARTE</t>
  </si>
  <si>
    <t>ESTIMACIÓN MATERIALES EXPOSITORES FERIARTE (NO LICITABLE)</t>
  </si>
  <si>
    <t>TOTAL ESTIMACIÓN MATERIALES COMPLEMENTARIOS EXPOSITORES FERIARTE IVA EXCLUIDO (NO ES OBJETO DE LICITACIÓN)</t>
  </si>
  <si>
    <t>ESTIMACIÓN MATERIALES EXPOSITORES MADRIDJOYA (NO LICITABLE)</t>
  </si>
  <si>
    <t>TOTAL ESTIMACIÓN MATERIALES COMPLEMENTARIOS EXPOSITORES MADRIDJOYA IVA EXCLUIDO (NO ES OBJETO DE LICITACIÓN)</t>
  </si>
  <si>
    <t>BASE DE ENCHUFE DOBLE HASTA 500 W</t>
  </si>
  <si>
    <t xml:space="preserve">BASE DE ENCHUFE TRIPLE HASTA 500 W </t>
  </si>
  <si>
    <t xml:space="preserve">BASE DE ENCHUFE CUÁDRUPLE HASTA 500 W </t>
  </si>
  <si>
    <t xml:space="preserve">CUADRO ELÉCTRICO TRIFÁSICO 18 KW </t>
  </si>
  <si>
    <t xml:space="preserve">CUADRO ELÉCTRICO MONOFÁSICO 5 KW </t>
  </si>
  <si>
    <t>ENCHUFE MONOFÁSICO HASTA 3500 W</t>
  </si>
  <si>
    <t xml:space="preserve">ENCHUFE MONOFÁSICO HASTA 500 W </t>
  </si>
  <si>
    <t xml:space="preserve">ENCHUFE TRIFÁSICO CON CONEXIÓN EN PUNTA A PARTIR DE 3.500 W </t>
  </si>
  <si>
    <t xml:space="preserve">PANTALLA FLUORESCENTE DE 2X40 W </t>
  </si>
  <si>
    <t xml:space="preserve">PUERTA DE CRISTAL CON CERRADURA </t>
  </si>
  <si>
    <t xml:space="preserve">PUERTA SENCILLA CON LLAVE </t>
  </si>
  <si>
    <t>CORTINA DE ALMACÉN</t>
  </si>
  <si>
    <t xml:space="preserve">ESTANTE EN PARED 100X30 HORIZONTAL </t>
  </si>
  <si>
    <t>ESTANTE EN PARED 100X30 INCLINADO</t>
  </si>
  <si>
    <t xml:space="preserve">ESTANTE EN PARED 100X50 HORIZONTAL </t>
  </si>
  <si>
    <t xml:space="preserve">MOSTRADOR 100X50X100 </t>
  </si>
  <si>
    <t xml:space="preserve">MOSTRADOR VITRINA </t>
  </si>
  <si>
    <t xml:space="preserve">PANEL ACRISTALADO DE 1 ML. </t>
  </si>
  <si>
    <t>PANEL MELAMINADO DE 1 ML.</t>
  </si>
  <si>
    <t xml:space="preserve">PODIUM 50X50X100 </t>
  </si>
  <si>
    <t xml:space="preserve">PODIUM 50X50X50 </t>
  </si>
  <si>
    <t xml:space="preserve">PODIUM 50X50X75 </t>
  </si>
  <si>
    <t xml:space="preserve">ROTULO LETRA ADHESIVA ESTÁNDAR (max. 20 letras) </t>
  </si>
  <si>
    <t xml:space="preserve">VITRINA DE 1 x 0,50 x 0,56 ILUMINADA CON 3 FOCOS LED DE 30W </t>
  </si>
  <si>
    <t>VITRINA DE 1,00 x 0,50 x 1,60 ILUMINADA CON 3 FOCOS LED DE 30W</t>
  </si>
  <si>
    <t xml:space="preserve">VITRINA DE 1 x 0,50 x 0,56 ILUMINADA CON 4 FOCOS LED DE 30W </t>
  </si>
  <si>
    <t xml:space="preserve">VITRINA DE 1,90 x 0,50 x 0,56 ILUMINADA CON 6 FOCOS LED DE 30W </t>
  </si>
  <si>
    <t>MODELO MOMAD CON PERCHEROS</t>
  </si>
  <si>
    <t>MODELO MOMAD CON BALDAS</t>
  </si>
  <si>
    <t>STAND ALMONEDISTA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</si>
</sst>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;[Red]#,##0.00"/>
    <numFmt numFmtId="165" formatCode="_(* #,##0.00_);_(* \(#,##0.00\);_(* &quot;-&quot;??_);_(@_)"/>
    <numFmt numFmtId="166" formatCode="#,##0.00\ &quot;€&quot;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1"/>
      <name val="Arial"/>
      <family val="2"/>
    </font>
    <font>
      <sz val="11"/>
      <name val="Calibri"/>
      <family val="2"/>
      <scheme val="minor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4"/>
      <color rgb="FFFF0000"/>
      <name val="Arial"/>
      <family val="2"/>
    </font>
    <font>
      <sz val="12"/>
      <color theme="1"/>
      <name val="Arial Narrow"/>
      <family val="2"/>
    </font>
    <font>
      <b/>
      <i/>
      <sz val="12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2"/>
      <color theme="1"/>
      <name val="Barlow"/>
    </font>
    <font>
      <sz val="12"/>
      <name val="Barlow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0CCDC"/>
        <bgColor indexed="64"/>
      </patternFill>
    </fill>
    <fill>
      <patternFill patternType="solid">
        <fgColor rgb="FFFFC000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165" fontId="12" fillId="0" borderId="0" applyFont="0" applyFill="0" applyBorder="0" applyAlignment="0" applyProtection="0"/>
  </cellStyleXfs>
  <cellXfs count="178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164" fontId="0" fillId="0" borderId="0" xfId="0" applyNumberFormat="1"/>
    <xf numFmtId="0" fontId="0" fillId="2" borderId="0" xfId="0" applyFill="1"/>
    <xf numFmtId="0" fontId="1" fillId="0" borderId="9" xfId="0" applyFont="1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/>
    <xf numFmtId="49" fontId="0" fillId="0" borderId="7" xfId="0" applyNumberFormat="1" applyBorder="1"/>
    <xf numFmtId="0" fontId="0" fillId="0" borderId="14" xfId="0" applyBorder="1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4" fontId="10" fillId="0" borderId="5" xfId="0" applyNumberFormat="1" applyFont="1" applyBorder="1" applyAlignment="1">
      <alignment horizontal="center" vertical="center" wrapText="1"/>
    </xf>
    <xf numFmtId="4" fontId="10" fillId="0" borderId="16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0" fillId="5" borderId="0" xfId="0" applyFill="1"/>
    <xf numFmtId="0" fontId="10" fillId="4" borderId="6" xfId="0" applyFont="1" applyFill="1" applyBorder="1" applyAlignment="1" applyProtection="1">
      <alignment horizontal="center" vertical="center" wrapText="1"/>
      <protection locked="0"/>
    </xf>
    <xf numFmtId="4" fontId="10" fillId="0" borderId="6" xfId="0" applyNumberFormat="1" applyFont="1" applyBorder="1" applyAlignment="1">
      <alignment horizontal="center" vertical="center" wrapText="1"/>
    </xf>
    <xf numFmtId="4" fontId="8" fillId="0" borderId="26" xfId="0" applyNumberFormat="1" applyFont="1" applyBorder="1" applyAlignment="1">
      <alignment horizontal="center"/>
    </xf>
    <xf numFmtId="4" fontId="8" fillId="0" borderId="28" xfId="0" applyNumberFormat="1" applyFont="1" applyBorder="1" applyAlignment="1">
      <alignment horizontal="center"/>
    </xf>
    <xf numFmtId="4" fontId="9" fillId="0" borderId="29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Continuous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 wrapText="1"/>
    </xf>
    <xf numFmtId="0" fontId="2" fillId="0" borderId="0" xfId="0" applyFont="1" applyAlignment="1">
      <alignment horizontal="centerContinuous" vertical="center" wrapText="1"/>
    </xf>
    <xf numFmtId="0" fontId="7" fillId="0" borderId="1" xfId="0" applyFont="1" applyBorder="1" applyAlignment="1">
      <alignment horizontal="center" vertical="center"/>
    </xf>
    <xf numFmtId="4" fontId="6" fillId="0" borderId="8" xfId="0" applyNumberFormat="1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horizontal="center" vertical="center" wrapText="1"/>
    </xf>
    <xf numFmtId="4" fontId="8" fillId="7" borderId="26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8" xfId="0" applyNumberFormat="1" applyFont="1" applyBorder="1" applyAlignment="1">
      <alignment horizontal="center" vertical="center" wrapText="1"/>
    </xf>
    <xf numFmtId="4" fontId="8" fillId="7" borderId="28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31" xfId="0" applyNumberFormat="1" applyFont="1" applyBorder="1" applyAlignment="1">
      <alignment horizontal="center"/>
    </xf>
    <xf numFmtId="0" fontId="13" fillId="0" borderId="33" xfId="1" applyFont="1" applyBorder="1" applyAlignment="1">
      <alignment horizontal="center" vertical="center"/>
    </xf>
    <xf numFmtId="0" fontId="3" fillId="0" borderId="0" xfId="0" applyFont="1" applyAlignment="1">
      <alignment horizontal="centerContinuous" vertical="center"/>
    </xf>
    <xf numFmtId="4" fontId="8" fillId="0" borderId="0" xfId="0" applyNumberFormat="1" applyFont="1" applyAlignment="1" applyProtection="1">
      <alignment horizontal="centerContinuous" vertical="center" wrapText="1"/>
      <protection locked="0"/>
    </xf>
    <xf numFmtId="4" fontId="8" fillId="0" borderId="0" xfId="1" applyNumberFormat="1" applyFont="1" applyAlignment="1">
      <alignment horizontal="centerContinuous" vertical="center" wrapText="1"/>
    </xf>
    <xf numFmtId="4" fontId="8" fillId="0" borderId="0" xfId="0" applyNumberFormat="1" applyFont="1" applyAlignment="1">
      <alignment horizontal="centerContinuous"/>
    </xf>
    <xf numFmtId="2" fontId="8" fillId="0" borderId="0" xfId="0" applyNumberFormat="1" applyFont="1" applyAlignment="1">
      <alignment horizontal="centerContinuous"/>
    </xf>
    <xf numFmtId="4" fontId="8" fillId="7" borderId="17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7" xfId="1" applyNumberFormat="1" applyFont="1" applyBorder="1" applyAlignment="1">
      <alignment horizontal="center" vertical="center" wrapText="1"/>
    </xf>
    <xf numFmtId="4" fontId="8" fillId="7" borderId="18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8" xfId="1" applyNumberFormat="1" applyFont="1" applyBorder="1" applyAlignment="1">
      <alignment horizontal="center" vertical="center" wrapText="1"/>
    </xf>
    <xf numFmtId="0" fontId="10" fillId="0" borderId="0" xfId="0" applyFont="1"/>
    <xf numFmtId="4" fontId="8" fillId="0" borderId="36" xfId="0" applyNumberFormat="1" applyFont="1" applyBorder="1" applyAlignment="1">
      <alignment horizontal="center" vertical="center" wrapText="1"/>
    </xf>
    <xf numFmtId="4" fontId="8" fillId="7" borderId="3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Alignment="1">
      <alignment horizontal="justify" vertical="center"/>
    </xf>
    <xf numFmtId="0" fontId="14" fillId="0" borderId="0" xfId="0" applyFont="1" applyAlignment="1" applyProtection="1">
      <alignment horizontal="justify" vertical="center"/>
      <protection locked="0"/>
    </xf>
    <xf numFmtId="0" fontId="0" fillId="0" borderId="0" xfId="0" applyProtection="1">
      <protection locked="0"/>
    </xf>
    <xf numFmtId="0" fontId="14" fillId="0" borderId="0" xfId="0" applyFont="1" applyProtection="1">
      <protection locked="0"/>
    </xf>
    <xf numFmtId="0" fontId="0" fillId="0" borderId="6" xfId="0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15" fillId="0" borderId="40" xfId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7" xfId="1" applyFont="1" applyBorder="1" applyAlignment="1">
      <alignment horizontal="left" vertical="center" indent="1"/>
    </xf>
    <xf numFmtId="0" fontId="16" fillId="0" borderId="27" xfId="0" applyFont="1" applyBorder="1" applyAlignment="1">
      <alignment horizontal="left" vertical="center"/>
    </xf>
    <xf numFmtId="4" fontId="8" fillId="0" borderId="32" xfId="1" applyNumberFormat="1" applyFont="1" applyBorder="1" applyAlignment="1">
      <alignment horizontal="center" vertical="center" wrapText="1"/>
    </xf>
    <xf numFmtId="4" fontId="8" fillId="0" borderId="32" xfId="0" applyNumberFormat="1" applyFont="1" applyBorder="1" applyAlignment="1">
      <alignment horizontal="center" vertical="center"/>
    </xf>
    <xf numFmtId="4" fontId="8" fillId="0" borderId="26" xfId="0" applyNumberFormat="1" applyFont="1" applyBorder="1" applyAlignment="1">
      <alignment horizontal="center" vertical="center"/>
    </xf>
    <xf numFmtId="0" fontId="11" fillId="0" borderId="18" xfId="1" applyFont="1" applyBorder="1" applyAlignment="1">
      <alignment horizontal="left" vertical="center" indent="1"/>
    </xf>
    <xf numFmtId="3" fontId="3" fillId="0" borderId="19" xfId="1" applyNumberFormat="1" applyBorder="1" applyAlignment="1">
      <alignment horizontal="left" vertical="center"/>
    </xf>
    <xf numFmtId="4" fontId="8" fillId="0" borderId="20" xfId="1" applyNumberFormat="1" applyFont="1" applyBorder="1" applyAlignment="1">
      <alignment horizontal="center" vertical="center" wrapText="1"/>
    </xf>
    <xf numFmtId="0" fontId="16" fillId="0" borderId="19" xfId="0" applyFont="1" applyBorder="1" applyAlignment="1">
      <alignment horizontal="left" vertical="center"/>
    </xf>
    <xf numFmtId="0" fontId="11" fillId="0" borderId="18" xfId="1" applyFont="1" applyBorder="1" applyAlignment="1">
      <alignment horizontal="left" vertical="center" wrapText="1" indent="1"/>
    </xf>
    <xf numFmtId="0" fontId="17" fillId="0" borderId="18" xfId="1" applyFont="1" applyBorder="1" applyAlignment="1">
      <alignment horizontal="left" vertical="center" wrapText="1" indent="1"/>
    </xf>
    <xf numFmtId="49" fontId="11" fillId="0" borderId="18" xfId="2" applyNumberFormat="1" applyFont="1" applyBorder="1" applyAlignment="1">
      <alignment horizontal="left" vertical="center" indent="1"/>
    </xf>
    <xf numFmtId="0" fontId="11" fillId="0" borderId="36" xfId="1" applyFont="1" applyBorder="1" applyAlignment="1">
      <alignment horizontal="left" vertical="center" indent="1"/>
    </xf>
    <xf numFmtId="0" fontId="16" fillId="0" borderId="22" xfId="0" applyFont="1" applyBorder="1" applyAlignment="1">
      <alignment horizontal="left" vertical="center"/>
    </xf>
    <xf numFmtId="4" fontId="8" fillId="0" borderId="37" xfId="1" applyNumberFormat="1" applyFont="1" applyBorder="1" applyAlignment="1">
      <alignment horizontal="center" vertical="center" wrapText="1"/>
    </xf>
    <xf numFmtId="4" fontId="8" fillId="8" borderId="31" xfId="0" applyNumberFormat="1" applyFont="1" applyFill="1" applyBorder="1" applyAlignment="1">
      <alignment horizontal="center" vertical="center"/>
    </xf>
    <xf numFmtId="4" fontId="8" fillId="0" borderId="33" xfId="0" applyNumberFormat="1" applyFont="1" applyBorder="1" applyAlignment="1">
      <alignment horizontal="centerContinuous" vertical="center" wrapText="1"/>
    </xf>
    <xf numFmtId="4" fontId="8" fillId="0" borderId="44" xfId="0" applyNumberFormat="1" applyFont="1" applyBorder="1" applyAlignment="1">
      <alignment horizontal="centerContinuous"/>
    </xf>
    <xf numFmtId="4" fontId="8" fillId="0" borderId="40" xfId="0" applyNumberFormat="1" applyFont="1" applyBorder="1" applyAlignment="1">
      <alignment horizontal="center"/>
    </xf>
    <xf numFmtId="4" fontId="8" fillId="7" borderId="41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41" xfId="1" applyNumberFormat="1" applyFont="1" applyBorder="1" applyAlignment="1">
      <alignment horizontal="center" vertical="center" wrapText="1"/>
    </xf>
    <xf numFmtId="4" fontId="8" fillId="6" borderId="43" xfId="0" applyNumberFormat="1" applyFont="1" applyFill="1" applyBorder="1" applyAlignment="1">
      <alignment horizontal="center" vertical="center"/>
    </xf>
    <xf numFmtId="0" fontId="17" fillId="8" borderId="41" xfId="1" applyFont="1" applyFill="1" applyBorder="1" applyAlignment="1">
      <alignment horizontal="center" vertical="center" wrapText="1"/>
    </xf>
    <xf numFmtId="0" fontId="0" fillId="0" borderId="0" xfId="0"/>
    <xf numFmtId="3" fontId="3" fillId="0" borderId="20" xfId="0" applyNumberFormat="1" applyFont="1" applyFill="1" applyBorder="1" applyAlignment="1">
      <alignment horizontal="left" vertical="center"/>
    </xf>
    <xf numFmtId="3" fontId="3" fillId="0" borderId="43" xfId="0" applyNumberFormat="1" applyFont="1" applyFill="1" applyBorder="1" applyAlignment="1">
      <alignment horizontal="left" vertical="center"/>
    </xf>
    <xf numFmtId="0" fontId="3" fillId="0" borderId="28" xfId="1" applyFont="1" applyFill="1" applyBorder="1" applyAlignment="1">
      <alignment horizontal="left" vertical="center" indent="1"/>
    </xf>
    <xf numFmtId="0" fontId="3" fillId="0" borderId="31" xfId="1" applyFont="1" applyFill="1" applyBorder="1" applyAlignment="1">
      <alignment horizontal="left" vertical="center" indent="1"/>
    </xf>
    <xf numFmtId="166" fontId="3" fillId="0" borderId="17" xfId="1" applyNumberFormat="1" applyFont="1" applyFill="1" applyBorder="1" applyAlignment="1">
      <alignment horizontal="right" vertical="center"/>
    </xf>
    <xf numFmtId="3" fontId="3" fillId="0" borderId="32" xfId="0" applyNumberFormat="1" applyFont="1" applyFill="1" applyBorder="1" applyAlignment="1">
      <alignment horizontal="left" vertical="center"/>
    </xf>
    <xf numFmtId="166" fontId="3" fillId="0" borderId="18" xfId="1" applyNumberFormat="1" applyFont="1" applyFill="1" applyBorder="1" applyAlignment="1">
      <alignment horizontal="right" vertical="center"/>
    </xf>
    <xf numFmtId="166" fontId="3" fillId="0" borderId="18" xfId="1" applyNumberFormat="1" applyFill="1" applyBorder="1" applyAlignment="1">
      <alignment horizontal="right" vertical="center"/>
    </xf>
    <xf numFmtId="166" fontId="3" fillId="0" borderId="41" xfId="1" applyNumberFormat="1" applyFill="1" applyBorder="1" applyAlignment="1">
      <alignment horizontal="right" vertical="center"/>
    </xf>
    <xf numFmtId="0" fontId="18" fillId="0" borderId="7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3" fillId="0" borderId="26" xfId="1" applyFont="1" applyFill="1" applyBorder="1" applyAlignment="1">
      <alignment horizontal="right" vertical="center" indent="1"/>
    </xf>
    <xf numFmtId="0" fontId="3" fillId="0" borderId="28" xfId="1" applyFont="1" applyFill="1" applyBorder="1" applyAlignment="1">
      <alignment horizontal="right" vertical="center" indent="1"/>
    </xf>
    <xf numFmtId="166" fontId="0" fillId="0" borderId="7" xfId="0" applyNumberFormat="1" applyBorder="1" applyAlignment="1">
      <alignment horizontal="center" vertical="center"/>
    </xf>
    <xf numFmtId="166" fontId="0" fillId="0" borderId="32" xfId="0" applyNumberFormat="1" applyBorder="1" applyAlignment="1">
      <alignment vertical="center"/>
    </xf>
    <xf numFmtId="0" fontId="3" fillId="0" borderId="28" xfId="1" applyFont="1" applyFill="1" applyBorder="1" applyAlignment="1">
      <alignment horizontal="right" vertical="center"/>
    </xf>
    <xf numFmtId="166" fontId="0" fillId="0" borderId="20" xfId="0" applyNumberFormat="1" applyBorder="1" applyAlignment="1">
      <alignment vertical="center"/>
    </xf>
    <xf numFmtId="166" fontId="0" fillId="0" borderId="43" xfId="0" applyNumberFormat="1" applyBorder="1" applyAlignment="1">
      <alignment vertical="center"/>
    </xf>
    <xf numFmtId="0" fontId="3" fillId="0" borderId="26" xfId="1" applyFont="1" applyFill="1" applyBorder="1" applyAlignment="1">
      <alignment horizontal="left" vertical="center" indent="1"/>
    </xf>
    <xf numFmtId="0" fontId="3" fillId="0" borderId="31" xfId="1" applyFont="1" applyFill="1" applyBorder="1" applyAlignment="1">
      <alignment horizontal="right" vertical="center" indent="1"/>
    </xf>
    <xf numFmtId="166" fontId="0" fillId="0" borderId="6" xfId="0" applyNumberFormat="1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4" fontId="8" fillId="0" borderId="27" xfId="0" applyNumberFormat="1" applyFont="1" applyBorder="1" applyAlignment="1">
      <alignment horizontal="center" vertical="center"/>
    </xf>
    <xf numFmtId="4" fontId="8" fillId="0" borderId="19" xfId="0" applyNumberFormat="1" applyFont="1" applyBorder="1" applyAlignment="1">
      <alignment horizontal="center" vertical="center"/>
    </xf>
    <xf numFmtId="4" fontId="8" fillId="0" borderId="22" xfId="0" applyNumberFormat="1" applyFont="1" applyBorder="1" applyAlignment="1">
      <alignment horizontal="center" vertical="center"/>
    </xf>
    <xf numFmtId="4" fontId="8" fillId="0" borderId="17" xfId="0" applyNumberFormat="1" applyFont="1" applyBorder="1" applyAlignment="1">
      <alignment horizontal="center"/>
    </xf>
    <xf numFmtId="4" fontId="8" fillId="0" borderId="45" xfId="0" applyNumberFormat="1" applyFont="1" applyBorder="1" applyAlignment="1">
      <alignment horizontal="center"/>
    </xf>
    <xf numFmtId="4" fontId="8" fillId="0" borderId="18" xfId="0" applyNumberFormat="1" applyFont="1" applyBorder="1" applyAlignment="1">
      <alignment horizontal="center"/>
    </xf>
    <xf numFmtId="4" fontId="8" fillId="0" borderId="4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4" fontId="6" fillId="0" borderId="33" xfId="0" applyNumberFormat="1" applyFont="1" applyBorder="1" applyAlignment="1">
      <alignment horizontal="center" vertical="center" wrapText="1"/>
    </xf>
    <xf numFmtId="4" fontId="6" fillId="0" borderId="48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0" fontId="19" fillId="0" borderId="20" xfId="0" applyFont="1" applyBorder="1" applyAlignment="1">
      <alignment horizontal="left" vertical="center" indent="1"/>
    </xf>
    <xf numFmtId="4" fontId="20" fillId="0" borderId="36" xfId="0" applyNumberFormat="1" applyFont="1" applyBorder="1" applyAlignment="1">
      <alignment vertical="center" wrapText="1"/>
    </xf>
    <xf numFmtId="0" fontId="19" fillId="0" borderId="22" xfId="0" applyFont="1" applyBorder="1" applyAlignment="1">
      <alignment horizontal="left" vertical="center"/>
    </xf>
    <xf numFmtId="0" fontId="20" fillId="0" borderId="20" xfId="1" applyFont="1" applyBorder="1" applyAlignment="1">
      <alignment horizontal="left" vertical="center" indent="1"/>
    </xf>
    <xf numFmtId="4" fontId="20" fillId="0" borderId="18" xfId="0" applyNumberFormat="1" applyFont="1" applyBorder="1" applyAlignment="1">
      <alignment vertical="center" wrapText="1"/>
    </xf>
    <xf numFmtId="0" fontId="20" fillId="0" borderId="19" xfId="0" applyFont="1" applyBorder="1" applyAlignment="1">
      <alignment horizontal="left" vertical="center"/>
    </xf>
    <xf numFmtId="3" fontId="20" fillId="0" borderId="19" xfId="1" applyNumberFormat="1" applyFont="1" applyBorder="1" applyAlignment="1">
      <alignment horizontal="left" vertical="center"/>
    </xf>
    <xf numFmtId="0" fontId="20" fillId="0" borderId="43" xfId="1" applyFont="1" applyBorder="1" applyAlignment="1">
      <alignment horizontal="left" vertical="center" indent="1"/>
    </xf>
    <xf numFmtId="4" fontId="20" fillId="0" borderId="41" xfId="0" applyNumberFormat="1" applyFont="1" applyBorder="1" applyAlignment="1">
      <alignment vertical="center" wrapText="1"/>
    </xf>
    <xf numFmtId="0" fontId="20" fillId="0" borderId="42" xfId="0" applyFont="1" applyBorder="1" applyAlignment="1">
      <alignment horizontal="left" vertical="center"/>
    </xf>
    <xf numFmtId="4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4" fontId="8" fillId="6" borderId="3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4" fontId="18" fillId="0" borderId="13" xfId="0" applyNumberFormat="1" applyFont="1" applyFill="1" applyBorder="1" applyAlignment="1">
      <alignment horizontal="center" vertical="center"/>
    </xf>
    <xf numFmtId="4" fontId="18" fillId="0" borderId="47" xfId="0" applyNumberFormat="1" applyFont="1" applyFill="1" applyBorder="1" applyAlignment="1">
      <alignment horizontal="center" vertical="center"/>
    </xf>
    <xf numFmtId="0" fontId="3" fillId="0" borderId="13" xfId="1" applyBorder="1" applyAlignment="1">
      <alignment horizontal="center" vertical="center" wrapText="1"/>
    </xf>
    <xf numFmtId="0" fontId="3" fillId="0" borderId="46" xfId="1" applyBorder="1" applyAlignment="1">
      <alignment horizontal="center" vertical="center" wrapText="1"/>
    </xf>
    <xf numFmtId="0" fontId="14" fillId="0" borderId="0" xfId="0" applyFont="1" applyAlignment="1" applyProtection="1">
      <alignment horizontal="center" vertical="center"/>
      <protection locked="0"/>
    </xf>
    <xf numFmtId="0" fontId="2" fillId="0" borderId="3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" fontId="17" fillId="8" borderId="41" xfId="0" applyNumberFormat="1" applyFont="1" applyFill="1" applyBorder="1" applyAlignment="1">
      <alignment horizontal="center" vertical="center" wrapText="1"/>
    </xf>
    <xf numFmtId="4" fontId="17" fillId="8" borderId="42" xfId="0" applyNumberFormat="1" applyFont="1" applyFill="1" applyBorder="1" applyAlignment="1">
      <alignment horizontal="center" vertical="center" wrapText="1"/>
    </xf>
    <xf numFmtId="4" fontId="17" fillId="8" borderId="43" xfId="0" applyNumberFormat="1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" fontId="0" fillId="0" borderId="6" xfId="0" applyNumberForma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4" fontId="0" fillId="0" borderId="35" xfId="0" applyNumberFormat="1" applyBorder="1" applyAlignment="1">
      <alignment horizontal="center" vertical="center" wrapText="1"/>
    </xf>
    <xf numFmtId="4" fontId="0" fillId="0" borderId="38" xfId="0" applyNumberFormat="1" applyBorder="1" applyAlignment="1">
      <alignment horizontal="center" vertical="center" wrapText="1"/>
    </xf>
    <xf numFmtId="4" fontId="0" fillId="0" borderId="39" xfId="0" applyNumberForma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4" fontId="21" fillId="0" borderId="4" xfId="0" applyNumberFormat="1" applyFont="1" applyBorder="1" applyAlignment="1">
      <alignment horizontal="center" vertical="center" wrapText="1"/>
    </xf>
  </cellXfs>
  <cellStyles count="4">
    <cellStyle name="Millares 2" xfId="3" xr:uid="{83D7C113-0362-4A4F-8014-9AE589FAA869}"/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AE04-6623-4773-AC4B-6B841566DE2D}">
  <sheetPr>
    <pageSetUpPr fitToPage="1"/>
  </sheetPr>
  <dimension ref="A1:E33"/>
  <sheetViews>
    <sheetView workbookViewId="0">
      <selection activeCell="C28" sqref="C28"/>
    </sheetView>
  </sheetViews>
  <sheetFormatPr baseColWidth="10" defaultColWidth="11.5546875" defaultRowHeight="14.4" x14ac:dyDescent="0.3"/>
  <cols>
    <col min="1" max="1" width="54.44140625" style="84" bestFit="1" customWidth="1"/>
    <col min="2" max="4" width="11.5546875" style="84"/>
    <col min="5" max="5" width="19.5546875" style="84" customWidth="1"/>
    <col min="6" max="16384" width="11.5546875" style="84"/>
  </cols>
  <sheetData>
    <row r="1" spans="1:5" ht="17.399999999999999" x14ac:dyDescent="0.3">
      <c r="A1" s="132" t="s">
        <v>156</v>
      </c>
      <c r="B1" s="133"/>
      <c r="C1" s="133"/>
      <c r="D1" s="133"/>
      <c r="E1" s="133"/>
    </row>
    <row r="2" spans="1:5" ht="18.75" customHeight="1" thickBot="1" x14ac:dyDescent="0.35">
      <c r="A2" s="134" t="s">
        <v>177</v>
      </c>
      <c r="B2" s="135"/>
      <c r="C2" s="135"/>
      <c r="D2" s="135"/>
      <c r="E2" s="135"/>
    </row>
    <row r="3" spans="1:5" ht="16.2" thickBot="1" x14ac:dyDescent="0.35">
      <c r="A3" s="95" t="s">
        <v>95</v>
      </c>
      <c r="B3" s="94" t="s">
        <v>96</v>
      </c>
      <c r="C3" s="136" t="s">
        <v>97</v>
      </c>
      <c r="D3" s="137"/>
      <c r="E3" s="98" t="s">
        <v>98</v>
      </c>
    </row>
    <row r="4" spans="1:5" ht="15" thickBot="1" x14ac:dyDescent="0.35">
      <c r="A4" s="103" t="s">
        <v>179</v>
      </c>
      <c r="B4" s="96">
        <v>12</v>
      </c>
      <c r="C4" s="89">
        <v>34.42</v>
      </c>
      <c r="D4" s="90" t="s">
        <v>163</v>
      </c>
      <c r="E4" s="99">
        <f>B4*C4</f>
        <v>413.04</v>
      </c>
    </row>
    <row r="5" spans="1:5" ht="15" thickBot="1" x14ac:dyDescent="0.35">
      <c r="A5" s="87" t="s">
        <v>180</v>
      </c>
      <c r="B5" s="97">
        <v>9</v>
      </c>
      <c r="C5" s="91">
        <v>38.86</v>
      </c>
      <c r="D5" s="85" t="s">
        <v>163</v>
      </c>
      <c r="E5" s="99">
        <f t="shared" ref="E5:E32" si="0">B5*C5</f>
        <v>349.74</v>
      </c>
    </row>
    <row r="6" spans="1:5" ht="15" thickBot="1" x14ac:dyDescent="0.35">
      <c r="A6" s="87" t="s">
        <v>181</v>
      </c>
      <c r="B6" s="97">
        <v>5</v>
      </c>
      <c r="C6" s="91">
        <v>44.68</v>
      </c>
      <c r="D6" s="85" t="s">
        <v>163</v>
      </c>
      <c r="E6" s="99">
        <f t="shared" si="0"/>
        <v>223.4</v>
      </c>
    </row>
    <row r="7" spans="1:5" ht="15" thickBot="1" x14ac:dyDescent="0.35">
      <c r="A7" s="87" t="s">
        <v>182</v>
      </c>
      <c r="B7" s="97">
        <v>7</v>
      </c>
      <c r="C7" s="91">
        <v>149.13</v>
      </c>
      <c r="D7" s="85" t="s">
        <v>163</v>
      </c>
      <c r="E7" s="99">
        <f t="shared" si="0"/>
        <v>1043.9099999999999</v>
      </c>
    </row>
    <row r="8" spans="1:5" ht="15" thickBot="1" x14ac:dyDescent="0.35">
      <c r="A8" s="87" t="s">
        <v>183</v>
      </c>
      <c r="B8" s="97">
        <v>2</v>
      </c>
      <c r="C8" s="91">
        <v>50.77</v>
      </c>
      <c r="D8" s="85" t="s">
        <v>163</v>
      </c>
      <c r="E8" s="99">
        <f t="shared" si="0"/>
        <v>101.54</v>
      </c>
    </row>
    <row r="9" spans="1:5" ht="15" thickBot="1" x14ac:dyDescent="0.35">
      <c r="A9" s="87" t="s">
        <v>184</v>
      </c>
      <c r="B9" s="97"/>
      <c r="C9" s="91">
        <v>48.48</v>
      </c>
      <c r="D9" s="85" t="s">
        <v>163</v>
      </c>
      <c r="E9" s="99">
        <f t="shared" si="0"/>
        <v>0</v>
      </c>
    </row>
    <row r="10" spans="1:5" ht="15" thickBot="1" x14ac:dyDescent="0.35">
      <c r="A10" s="87" t="s">
        <v>185</v>
      </c>
      <c r="B10" s="97">
        <v>19</v>
      </c>
      <c r="C10" s="91">
        <v>28.43</v>
      </c>
      <c r="D10" s="85" t="s">
        <v>163</v>
      </c>
      <c r="E10" s="99">
        <f t="shared" si="0"/>
        <v>540.16999999999996</v>
      </c>
    </row>
    <row r="11" spans="1:5" ht="15" thickBot="1" x14ac:dyDescent="0.35">
      <c r="A11" s="87" t="s">
        <v>186</v>
      </c>
      <c r="B11" s="97"/>
      <c r="C11" s="91">
        <v>56.83</v>
      </c>
      <c r="D11" s="85" t="s">
        <v>163</v>
      </c>
      <c r="E11" s="99">
        <f t="shared" si="0"/>
        <v>0</v>
      </c>
    </row>
    <row r="12" spans="1:5" ht="15" thickBot="1" x14ac:dyDescent="0.35">
      <c r="A12" s="87" t="s">
        <v>76</v>
      </c>
      <c r="B12" s="97">
        <v>24</v>
      </c>
      <c r="C12" s="91">
        <v>45.46</v>
      </c>
      <c r="D12" s="85" t="s">
        <v>163</v>
      </c>
      <c r="E12" s="99">
        <f t="shared" si="0"/>
        <v>1091.04</v>
      </c>
    </row>
    <row r="13" spans="1:5" ht="15" thickBot="1" x14ac:dyDescent="0.35">
      <c r="A13" s="87" t="s">
        <v>77</v>
      </c>
      <c r="B13" s="97">
        <v>8</v>
      </c>
      <c r="C13" s="91">
        <v>52.28</v>
      </c>
      <c r="D13" s="85" t="s">
        <v>163</v>
      </c>
      <c r="E13" s="99">
        <f t="shared" si="0"/>
        <v>418.24</v>
      </c>
    </row>
    <row r="14" spans="1:5" ht="15" thickBot="1" x14ac:dyDescent="0.35">
      <c r="A14" s="87" t="s">
        <v>187</v>
      </c>
      <c r="B14" s="97">
        <v>6</v>
      </c>
      <c r="C14" s="91">
        <v>49.31</v>
      </c>
      <c r="D14" s="85" t="s">
        <v>163</v>
      </c>
      <c r="E14" s="99">
        <f t="shared" si="0"/>
        <v>295.86</v>
      </c>
    </row>
    <row r="15" spans="1:5" ht="15" thickBot="1" x14ac:dyDescent="0.35">
      <c r="A15" s="87" t="s">
        <v>188</v>
      </c>
      <c r="B15" s="97">
        <v>6</v>
      </c>
      <c r="C15" s="91">
        <v>126.71</v>
      </c>
      <c r="D15" s="85" t="s">
        <v>163</v>
      </c>
      <c r="E15" s="99">
        <f t="shared" si="0"/>
        <v>760.26</v>
      </c>
    </row>
    <row r="16" spans="1:5" ht="15" thickBot="1" x14ac:dyDescent="0.35">
      <c r="A16" s="87" t="s">
        <v>189</v>
      </c>
      <c r="B16" s="97">
        <v>2</v>
      </c>
      <c r="C16" s="91">
        <v>111.8</v>
      </c>
      <c r="D16" s="85" t="s">
        <v>163</v>
      </c>
      <c r="E16" s="99">
        <f t="shared" si="0"/>
        <v>223.6</v>
      </c>
    </row>
    <row r="17" spans="1:5" ht="15" thickBot="1" x14ac:dyDescent="0.35">
      <c r="A17" s="87" t="s">
        <v>190</v>
      </c>
      <c r="B17" s="97">
        <v>12</v>
      </c>
      <c r="C17" s="91">
        <v>31.15</v>
      </c>
      <c r="D17" s="85" t="s">
        <v>163</v>
      </c>
      <c r="E17" s="99">
        <f t="shared" si="0"/>
        <v>373.79999999999995</v>
      </c>
    </row>
    <row r="18" spans="1:5" ht="15" thickBot="1" x14ac:dyDescent="0.35">
      <c r="A18" s="87" t="s">
        <v>191</v>
      </c>
      <c r="B18" s="97">
        <v>21</v>
      </c>
      <c r="C18" s="91">
        <v>22.41</v>
      </c>
      <c r="D18" s="85" t="s">
        <v>163</v>
      </c>
      <c r="E18" s="99">
        <f t="shared" si="0"/>
        <v>470.61</v>
      </c>
    </row>
    <row r="19" spans="1:5" ht="15" thickBot="1" x14ac:dyDescent="0.35">
      <c r="A19" s="87" t="s">
        <v>192</v>
      </c>
      <c r="B19" s="97">
        <v>24</v>
      </c>
      <c r="C19" s="91">
        <v>22.41</v>
      </c>
      <c r="D19" s="85" t="s">
        <v>163</v>
      </c>
      <c r="E19" s="99">
        <f t="shared" si="0"/>
        <v>537.84</v>
      </c>
    </row>
    <row r="20" spans="1:5" ht="15" thickBot="1" x14ac:dyDescent="0.35">
      <c r="A20" s="87" t="s">
        <v>193</v>
      </c>
      <c r="B20" s="97">
        <v>12</v>
      </c>
      <c r="C20" s="91">
        <v>22.41</v>
      </c>
      <c r="D20" s="85" t="s">
        <v>163</v>
      </c>
      <c r="E20" s="99">
        <f t="shared" si="0"/>
        <v>268.92</v>
      </c>
    </row>
    <row r="21" spans="1:5" ht="15" thickBot="1" x14ac:dyDescent="0.35">
      <c r="A21" s="87" t="s">
        <v>194</v>
      </c>
      <c r="B21" s="97">
        <v>9</v>
      </c>
      <c r="C21" s="91">
        <v>54.17</v>
      </c>
      <c r="D21" s="85" t="s">
        <v>163</v>
      </c>
      <c r="E21" s="99">
        <f t="shared" si="0"/>
        <v>487.53000000000003</v>
      </c>
    </row>
    <row r="22" spans="1:5" ht="15" thickBot="1" x14ac:dyDescent="0.35">
      <c r="A22" s="87" t="s">
        <v>195</v>
      </c>
      <c r="B22" s="97">
        <v>7</v>
      </c>
      <c r="C22" s="91">
        <v>77.53</v>
      </c>
      <c r="D22" s="85" t="s">
        <v>163</v>
      </c>
      <c r="E22" s="99">
        <f t="shared" si="0"/>
        <v>542.71</v>
      </c>
    </row>
    <row r="23" spans="1:5" ht="15" thickBot="1" x14ac:dyDescent="0.35">
      <c r="A23" s="87" t="s">
        <v>196</v>
      </c>
      <c r="B23" s="97">
        <v>12</v>
      </c>
      <c r="C23" s="91">
        <v>75.739999999999995</v>
      </c>
      <c r="D23" s="85" t="s">
        <v>163</v>
      </c>
      <c r="E23" s="99">
        <f t="shared" si="0"/>
        <v>908.87999999999988</v>
      </c>
    </row>
    <row r="24" spans="1:5" ht="15" thickBot="1" x14ac:dyDescent="0.35">
      <c r="A24" s="87" t="s">
        <v>197</v>
      </c>
      <c r="B24" s="97">
        <v>12</v>
      </c>
      <c r="C24" s="91">
        <v>40.159999999999997</v>
      </c>
      <c r="D24" s="85" t="s">
        <v>163</v>
      </c>
      <c r="E24" s="99">
        <f t="shared" si="0"/>
        <v>481.91999999999996</v>
      </c>
    </row>
    <row r="25" spans="1:5" ht="15" thickBot="1" x14ac:dyDescent="0.35">
      <c r="A25" s="87" t="s">
        <v>198</v>
      </c>
      <c r="B25" s="97">
        <v>6</v>
      </c>
      <c r="C25" s="91">
        <v>40.159999999999997</v>
      </c>
      <c r="D25" s="85" t="s">
        <v>163</v>
      </c>
      <c r="E25" s="99">
        <f t="shared" si="0"/>
        <v>240.95999999999998</v>
      </c>
    </row>
    <row r="26" spans="1:5" ht="15" thickBot="1" x14ac:dyDescent="0.35">
      <c r="A26" s="87" t="s">
        <v>199</v>
      </c>
      <c r="B26" s="97">
        <v>9</v>
      </c>
      <c r="C26" s="91">
        <v>35.83</v>
      </c>
      <c r="D26" s="85" t="s">
        <v>163</v>
      </c>
      <c r="E26" s="99">
        <f t="shared" si="0"/>
        <v>322.46999999999997</v>
      </c>
    </row>
    <row r="27" spans="1:5" ht="15" thickBot="1" x14ac:dyDescent="0.35">
      <c r="A27" s="87" t="s">
        <v>200</v>
      </c>
      <c r="B27" s="97">
        <v>2</v>
      </c>
      <c r="C27" s="91">
        <v>37.46</v>
      </c>
      <c r="D27" s="85" t="s">
        <v>163</v>
      </c>
      <c r="E27" s="99">
        <f t="shared" si="0"/>
        <v>74.92</v>
      </c>
    </row>
    <row r="28" spans="1:5" ht="15" thickBot="1" x14ac:dyDescent="0.35">
      <c r="A28" s="87" t="s">
        <v>201</v>
      </c>
      <c r="B28" s="97">
        <v>12</v>
      </c>
      <c r="C28" s="91">
        <v>26.89</v>
      </c>
      <c r="D28" s="85" t="s">
        <v>163</v>
      </c>
      <c r="E28" s="99">
        <f t="shared" si="0"/>
        <v>322.68</v>
      </c>
    </row>
    <row r="29" spans="1:5" ht="15" thickBot="1" x14ac:dyDescent="0.35">
      <c r="A29" s="87" t="s">
        <v>202</v>
      </c>
      <c r="B29" s="97">
        <v>2</v>
      </c>
      <c r="C29" s="91">
        <v>174.48</v>
      </c>
      <c r="D29" s="85" t="s">
        <v>163</v>
      </c>
      <c r="E29" s="99">
        <f t="shared" si="0"/>
        <v>348.96</v>
      </c>
    </row>
    <row r="30" spans="1:5" ht="15" thickBot="1" x14ac:dyDescent="0.35">
      <c r="A30" s="87" t="s">
        <v>203</v>
      </c>
      <c r="B30" s="97">
        <v>3</v>
      </c>
      <c r="C30" s="91">
        <v>257.04000000000002</v>
      </c>
      <c r="D30" s="85" t="s">
        <v>163</v>
      </c>
      <c r="E30" s="99">
        <f t="shared" si="0"/>
        <v>771.12000000000012</v>
      </c>
    </row>
    <row r="31" spans="1:5" ht="15" thickBot="1" x14ac:dyDescent="0.35">
      <c r="A31" s="87" t="s">
        <v>204</v>
      </c>
      <c r="B31" s="97">
        <v>4</v>
      </c>
      <c r="C31" s="91">
        <v>241.5</v>
      </c>
      <c r="D31" s="85" t="s">
        <v>163</v>
      </c>
      <c r="E31" s="99">
        <f t="shared" si="0"/>
        <v>966</v>
      </c>
    </row>
    <row r="32" spans="1:5" ht="15" thickBot="1" x14ac:dyDescent="0.35">
      <c r="A32" s="87" t="s">
        <v>205</v>
      </c>
      <c r="B32" s="97">
        <v>1</v>
      </c>
      <c r="C32" s="91">
        <v>285.2</v>
      </c>
      <c r="D32" s="85" t="s">
        <v>163</v>
      </c>
      <c r="E32" s="99">
        <f t="shared" si="0"/>
        <v>285.2</v>
      </c>
    </row>
    <row r="33" spans="1:5" ht="51.75" customHeight="1" thickBot="1" x14ac:dyDescent="0.35">
      <c r="A33" s="138" t="s">
        <v>178</v>
      </c>
      <c r="B33" s="139"/>
      <c r="C33" s="139"/>
      <c r="D33" s="139"/>
      <c r="E33" s="105">
        <f>SUM(E4:E32)</f>
        <v>12865.32</v>
      </c>
    </row>
  </sheetData>
  <sheetProtection algorithmName="SHA-512" hashValue="b9bucK9+KBbCjNg2k0Dn3OzfYBipRhV95OXuHZ00PJmj6RFdKQEBYVdus81+cnyQDHkaKNjgA5lA5RCYTuameA==" saltValue="h/4J00kZq16FiHvjP+IhhQ==" spinCount="100000" sheet="1" objects="1" scenarios="1"/>
  <mergeCells count="4">
    <mergeCell ref="A1:E1"/>
    <mergeCell ref="A2:E2"/>
    <mergeCell ref="C3:D3"/>
    <mergeCell ref="A33:D33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6B1F8-A479-4618-8D1D-142A5F45F8CD}">
  <sheetPr>
    <pageSetUpPr fitToPage="1"/>
  </sheetPr>
  <dimension ref="A1:E22"/>
  <sheetViews>
    <sheetView workbookViewId="0">
      <selection activeCell="C28" sqref="C28"/>
    </sheetView>
  </sheetViews>
  <sheetFormatPr baseColWidth="10" defaultColWidth="11.5546875" defaultRowHeight="14.4" x14ac:dyDescent="0.3"/>
  <cols>
    <col min="1" max="1" width="54.44140625" style="84" bestFit="1" customWidth="1"/>
    <col min="2" max="4" width="11.5546875" style="84"/>
    <col min="5" max="5" width="19.5546875" style="84" customWidth="1"/>
    <col min="6" max="16384" width="11.5546875" style="84"/>
  </cols>
  <sheetData>
    <row r="1" spans="1:5" ht="17.399999999999999" x14ac:dyDescent="0.3">
      <c r="A1" s="132" t="s">
        <v>156</v>
      </c>
      <c r="B1" s="133"/>
      <c r="C1" s="133"/>
      <c r="D1" s="133"/>
      <c r="E1" s="133"/>
    </row>
    <row r="2" spans="1:5" ht="18.75" customHeight="1" thickBot="1" x14ac:dyDescent="0.35">
      <c r="A2" s="134" t="s">
        <v>175</v>
      </c>
      <c r="B2" s="135"/>
      <c r="C2" s="135"/>
      <c r="D2" s="135"/>
      <c r="E2" s="135"/>
    </row>
    <row r="3" spans="1:5" ht="16.2" thickBot="1" x14ac:dyDescent="0.35">
      <c r="A3" s="95" t="s">
        <v>95</v>
      </c>
      <c r="B3" s="94" t="s">
        <v>96</v>
      </c>
      <c r="C3" s="136" t="s">
        <v>97</v>
      </c>
      <c r="D3" s="137"/>
      <c r="E3" s="98" t="s">
        <v>98</v>
      </c>
    </row>
    <row r="4" spans="1:5" ht="15" thickBot="1" x14ac:dyDescent="0.35">
      <c r="A4" s="103" t="s">
        <v>158</v>
      </c>
      <c r="B4" s="96">
        <v>664</v>
      </c>
      <c r="C4" s="89">
        <v>61.06</v>
      </c>
      <c r="D4" s="90" t="s">
        <v>159</v>
      </c>
      <c r="E4" s="99">
        <f>B4*C4</f>
        <v>40543.840000000004</v>
      </c>
    </row>
    <row r="5" spans="1:5" ht="15" thickBot="1" x14ac:dyDescent="0.35">
      <c r="A5" s="87" t="s">
        <v>99</v>
      </c>
      <c r="B5" s="97">
        <v>4</v>
      </c>
      <c r="C5" s="91">
        <v>51.75</v>
      </c>
      <c r="D5" s="85" t="s">
        <v>159</v>
      </c>
      <c r="E5" s="99">
        <f t="shared" ref="E5:E21" si="0">B5*C5</f>
        <v>207</v>
      </c>
    </row>
    <row r="6" spans="1:5" ht="15" thickBot="1" x14ac:dyDescent="0.35">
      <c r="A6" s="87" t="s">
        <v>160</v>
      </c>
      <c r="B6" s="97">
        <v>175</v>
      </c>
      <c r="C6" s="91">
        <v>47.37</v>
      </c>
      <c r="D6" s="85" t="s">
        <v>159</v>
      </c>
      <c r="E6" s="99">
        <f t="shared" si="0"/>
        <v>8289.75</v>
      </c>
    </row>
    <row r="7" spans="1:5" ht="15" thickBot="1" x14ac:dyDescent="0.35">
      <c r="A7" s="87" t="s">
        <v>161</v>
      </c>
      <c r="B7" s="97">
        <v>104</v>
      </c>
      <c r="C7" s="91">
        <v>7.5699999999999994</v>
      </c>
      <c r="D7" s="85" t="s">
        <v>159</v>
      </c>
      <c r="E7" s="99">
        <f t="shared" si="0"/>
        <v>787.28</v>
      </c>
    </row>
    <row r="8" spans="1:5" ht="15" thickBot="1" x14ac:dyDescent="0.35">
      <c r="A8" s="87" t="s">
        <v>162</v>
      </c>
      <c r="B8" s="97">
        <v>86</v>
      </c>
      <c r="C8" s="91">
        <v>97.31</v>
      </c>
      <c r="D8" s="85" t="s">
        <v>163</v>
      </c>
      <c r="E8" s="99">
        <f t="shared" si="0"/>
        <v>8368.66</v>
      </c>
    </row>
    <row r="9" spans="1:5" ht="15" thickBot="1" x14ac:dyDescent="0.35">
      <c r="A9" s="87" t="s">
        <v>164</v>
      </c>
      <c r="B9" s="97">
        <v>25</v>
      </c>
      <c r="C9" s="91">
        <v>61.63</v>
      </c>
      <c r="D9" s="85" t="s">
        <v>165</v>
      </c>
      <c r="E9" s="99">
        <f t="shared" si="0"/>
        <v>1540.75</v>
      </c>
    </row>
    <row r="10" spans="1:5" ht="15" thickBot="1" x14ac:dyDescent="0.35">
      <c r="A10" s="87" t="s">
        <v>166</v>
      </c>
      <c r="B10" s="97">
        <v>14</v>
      </c>
      <c r="C10" s="91">
        <v>53.11</v>
      </c>
      <c r="D10" s="85" t="s">
        <v>163</v>
      </c>
      <c r="E10" s="99">
        <f t="shared" si="0"/>
        <v>743.54</v>
      </c>
    </row>
    <row r="11" spans="1:5" ht="15" thickBot="1" x14ac:dyDescent="0.35">
      <c r="A11" s="87" t="s">
        <v>63</v>
      </c>
      <c r="B11" s="97">
        <v>84</v>
      </c>
      <c r="C11" s="91">
        <v>10.67</v>
      </c>
      <c r="D11" s="85" t="s">
        <v>165</v>
      </c>
      <c r="E11" s="99">
        <f t="shared" si="0"/>
        <v>896.28</v>
      </c>
    </row>
    <row r="12" spans="1:5" ht="15" thickBot="1" x14ac:dyDescent="0.35">
      <c r="A12" s="87" t="s">
        <v>87</v>
      </c>
      <c r="B12" s="97">
        <v>57</v>
      </c>
      <c r="C12" s="91">
        <v>14.2</v>
      </c>
      <c r="D12" s="85" t="s">
        <v>165</v>
      </c>
      <c r="E12" s="99">
        <f t="shared" si="0"/>
        <v>809.4</v>
      </c>
    </row>
    <row r="13" spans="1:5" ht="15" thickBot="1" x14ac:dyDescent="0.35">
      <c r="A13" s="87" t="s">
        <v>167</v>
      </c>
      <c r="B13" s="97">
        <v>34</v>
      </c>
      <c r="C13" s="91">
        <v>23.24</v>
      </c>
      <c r="D13" s="85" t="s">
        <v>163</v>
      </c>
      <c r="E13" s="99">
        <f t="shared" si="0"/>
        <v>790.16</v>
      </c>
    </row>
    <row r="14" spans="1:5" ht="15" thickBot="1" x14ac:dyDescent="0.35">
      <c r="A14" s="87" t="s">
        <v>76</v>
      </c>
      <c r="B14" s="97">
        <v>52</v>
      </c>
      <c r="C14" s="91">
        <v>45.46</v>
      </c>
      <c r="D14" s="85" t="s">
        <v>163</v>
      </c>
      <c r="E14" s="99">
        <f t="shared" si="0"/>
        <v>2363.92</v>
      </c>
    </row>
    <row r="15" spans="1:5" ht="15" thickBot="1" x14ac:dyDescent="0.35">
      <c r="A15" s="87" t="s">
        <v>77</v>
      </c>
      <c r="B15" s="97">
        <v>162</v>
      </c>
      <c r="C15" s="91">
        <v>52.28</v>
      </c>
      <c r="D15" s="85" t="s">
        <v>163</v>
      </c>
      <c r="E15" s="99">
        <f t="shared" si="0"/>
        <v>8469.36</v>
      </c>
    </row>
    <row r="16" spans="1:5" ht="15" thickBot="1" x14ac:dyDescent="0.35">
      <c r="A16" s="87" t="s">
        <v>168</v>
      </c>
      <c r="B16" s="97">
        <v>65</v>
      </c>
      <c r="C16" s="91">
        <v>55.79</v>
      </c>
      <c r="D16" s="85" t="s">
        <v>163</v>
      </c>
      <c r="E16" s="99">
        <f t="shared" si="0"/>
        <v>3626.35</v>
      </c>
    </row>
    <row r="17" spans="1:5" ht="15" thickBot="1" x14ac:dyDescent="0.35">
      <c r="A17" s="87" t="s">
        <v>169</v>
      </c>
      <c r="B17" s="97">
        <v>319</v>
      </c>
      <c r="C17" s="92">
        <v>3.1799999999999997</v>
      </c>
      <c r="D17" s="85" t="s">
        <v>165</v>
      </c>
      <c r="E17" s="99">
        <f t="shared" si="0"/>
        <v>1014.42</v>
      </c>
    </row>
    <row r="18" spans="1:5" ht="15" thickBot="1" x14ac:dyDescent="0.35">
      <c r="A18" s="87" t="s">
        <v>170</v>
      </c>
      <c r="B18" s="100">
        <v>1196</v>
      </c>
      <c r="C18" s="92">
        <v>3.39</v>
      </c>
      <c r="D18" s="85" t="s">
        <v>165</v>
      </c>
      <c r="E18" s="99">
        <f t="shared" si="0"/>
        <v>4054.44</v>
      </c>
    </row>
    <row r="19" spans="1:5" ht="15" thickBot="1" x14ac:dyDescent="0.35">
      <c r="A19" s="87" t="s">
        <v>101</v>
      </c>
      <c r="B19" s="100">
        <v>3</v>
      </c>
      <c r="C19" s="92">
        <v>36.799999999999997</v>
      </c>
      <c r="D19" s="85" t="s">
        <v>163</v>
      </c>
      <c r="E19" s="99">
        <f t="shared" si="0"/>
        <v>110.39999999999999</v>
      </c>
    </row>
    <row r="20" spans="1:5" ht="15" thickBot="1" x14ac:dyDescent="0.35">
      <c r="A20" s="87" t="s">
        <v>102</v>
      </c>
      <c r="B20" s="100">
        <v>2</v>
      </c>
      <c r="C20" s="92">
        <v>15.18</v>
      </c>
      <c r="D20" s="85" t="s">
        <v>163</v>
      </c>
      <c r="E20" s="99">
        <f t="shared" si="0"/>
        <v>30.36</v>
      </c>
    </row>
    <row r="21" spans="1:5" ht="15" thickBot="1" x14ac:dyDescent="0.35">
      <c r="A21" s="88" t="s">
        <v>171</v>
      </c>
      <c r="B21" s="104">
        <v>68</v>
      </c>
      <c r="C21" s="93">
        <v>23.24</v>
      </c>
      <c r="D21" s="86" t="s">
        <v>172</v>
      </c>
      <c r="E21" s="99">
        <f t="shared" si="0"/>
        <v>1580.32</v>
      </c>
    </row>
    <row r="22" spans="1:5" ht="51.75" customHeight="1" thickBot="1" x14ac:dyDescent="0.35">
      <c r="A22" s="138" t="s">
        <v>176</v>
      </c>
      <c r="B22" s="139"/>
      <c r="C22" s="139"/>
      <c r="D22" s="139"/>
      <c r="E22" s="105">
        <f>SUM(E4:E21)</f>
        <v>84226.23000000001</v>
      </c>
    </row>
  </sheetData>
  <sheetProtection algorithmName="SHA-512" hashValue="HOojdrIZ8Y73zyS+gmr3YKRQOkZCTRalaj8XzWmviVdfT3wNQUEGGEru3z6SdhCiK+ICFey9azqb52UE+llUwQ==" saltValue="py26XsB/GeO0LcelVxLVUg==" spinCount="100000" sheet="1" objects="1" scenarios="1"/>
  <mergeCells count="4">
    <mergeCell ref="A1:E1"/>
    <mergeCell ref="A2:E2"/>
    <mergeCell ref="C3:D3"/>
    <mergeCell ref="A22:D22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B4084-033A-4EF3-A5AF-D4F14B78446A}">
  <sheetPr>
    <pageSetUpPr fitToPage="1"/>
  </sheetPr>
  <dimension ref="A1:E22"/>
  <sheetViews>
    <sheetView workbookViewId="0">
      <selection activeCell="C28" sqref="C28"/>
    </sheetView>
  </sheetViews>
  <sheetFormatPr baseColWidth="10" defaultRowHeight="14.4" x14ac:dyDescent="0.3"/>
  <cols>
    <col min="1" max="1" width="54.44140625" bestFit="1" customWidth="1"/>
    <col min="5" max="5" width="19.5546875" customWidth="1"/>
  </cols>
  <sheetData>
    <row r="1" spans="1:5" ht="17.399999999999999" x14ac:dyDescent="0.3">
      <c r="A1" s="132" t="s">
        <v>156</v>
      </c>
      <c r="B1" s="133"/>
      <c r="C1" s="133"/>
      <c r="D1" s="133"/>
      <c r="E1" s="133"/>
    </row>
    <row r="2" spans="1:5" ht="18.75" customHeight="1" thickBot="1" x14ac:dyDescent="0.35">
      <c r="A2" s="134" t="s">
        <v>157</v>
      </c>
      <c r="B2" s="135"/>
      <c r="C2" s="135"/>
      <c r="D2" s="135"/>
      <c r="E2" s="135"/>
    </row>
    <row r="3" spans="1:5" ht="16.2" thickBot="1" x14ac:dyDescent="0.35">
      <c r="A3" s="95" t="s">
        <v>95</v>
      </c>
      <c r="B3" s="94" t="s">
        <v>96</v>
      </c>
      <c r="C3" s="136" t="s">
        <v>97</v>
      </c>
      <c r="D3" s="137"/>
      <c r="E3" s="98" t="s">
        <v>98</v>
      </c>
    </row>
    <row r="4" spans="1:5" x14ac:dyDescent="0.3">
      <c r="A4" s="103" t="s">
        <v>158</v>
      </c>
      <c r="B4" s="96">
        <v>24</v>
      </c>
      <c r="C4" s="89">
        <v>61.06</v>
      </c>
      <c r="D4" s="90" t="s">
        <v>159</v>
      </c>
      <c r="E4" s="99">
        <f>B4*C4</f>
        <v>1465.44</v>
      </c>
    </row>
    <row r="5" spans="1:5" ht="15" thickBot="1" x14ac:dyDescent="0.35">
      <c r="A5" s="87" t="s">
        <v>99</v>
      </c>
      <c r="B5" s="97"/>
      <c r="C5" s="91">
        <v>51.75</v>
      </c>
      <c r="D5" s="85" t="s">
        <v>159</v>
      </c>
      <c r="E5" s="101"/>
    </row>
    <row r="6" spans="1:5" ht="15" thickBot="1" x14ac:dyDescent="0.35">
      <c r="A6" s="87" t="s">
        <v>160</v>
      </c>
      <c r="B6" s="97">
        <v>11</v>
      </c>
      <c r="C6" s="91">
        <v>47.37</v>
      </c>
      <c r="D6" s="85" t="s">
        <v>159</v>
      </c>
      <c r="E6" s="99">
        <f t="shared" ref="E6:E16" si="0">B6*C6</f>
        <v>521.06999999999994</v>
      </c>
    </row>
    <row r="7" spans="1:5" ht="15" thickBot="1" x14ac:dyDescent="0.35">
      <c r="A7" s="87" t="s">
        <v>161</v>
      </c>
      <c r="B7" s="97">
        <v>39</v>
      </c>
      <c r="C7" s="91">
        <v>7.5699999999999994</v>
      </c>
      <c r="D7" s="85" t="s">
        <v>159</v>
      </c>
      <c r="E7" s="99">
        <f t="shared" si="0"/>
        <v>295.22999999999996</v>
      </c>
    </row>
    <row r="8" spans="1:5" s="84" customFormat="1" ht="15" thickBot="1" x14ac:dyDescent="0.35">
      <c r="A8" s="87" t="s">
        <v>162</v>
      </c>
      <c r="B8" s="97">
        <v>10</v>
      </c>
      <c r="C8" s="91">
        <v>97.31</v>
      </c>
      <c r="D8" s="85" t="s">
        <v>163</v>
      </c>
      <c r="E8" s="99">
        <f t="shared" si="0"/>
        <v>973.1</v>
      </c>
    </row>
    <row r="9" spans="1:5" s="84" customFormat="1" ht="15" thickBot="1" x14ac:dyDescent="0.35">
      <c r="A9" s="87" t="s">
        <v>164</v>
      </c>
      <c r="B9" s="97">
        <v>17</v>
      </c>
      <c r="C9" s="91">
        <v>61.63</v>
      </c>
      <c r="D9" s="85" t="s">
        <v>165</v>
      </c>
      <c r="E9" s="99">
        <f t="shared" si="0"/>
        <v>1047.71</v>
      </c>
    </row>
    <row r="10" spans="1:5" s="84" customFormat="1" ht="15" thickBot="1" x14ac:dyDescent="0.35">
      <c r="A10" s="87" t="s">
        <v>166</v>
      </c>
      <c r="B10" s="97">
        <v>4</v>
      </c>
      <c r="C10" s="91">
        <v>53.11</v>
      </c>
      <c r="D10" s="85" t="s">
        <v>163</v>
      </c>
      <c r="E10" s="99">
        <f t="shared" si="0"/>
        <v>212.44</v>
      </c>
    </row>
    <row r="11" spans="1:5" s="84" customFormat="1" ht="15" thickBot="1" x14ac:dyDescent="0.35">
      <c r="A11" s="87" t="s">
        <v>63</v>
      </c>
      <c r="B11" s="97">
        <v>25</v>
      </c>
      <c r="C11" s="91">
        <v>10.67</v>
      </c>
      <c r="D11" s="85" t="s">
        <v>165</v>
      </c>
      <c r="E11" s="99">
        <f t="shared" si="0"/>
        <v>266.75</v>
      </c>
    </row>
    <row r="12" spans="1:5" s="84" customFormat="1" ht="15" thickBot="1" x14ac:dyDescent="0.35">
      <c r="A12" s="87" t="s">
        <v>87</v>
      </c>
      <c r="B12" s="97">
        <v>57</v>
      </c>
      <c r="C12" s="91">
        <v>14.2</v>
      </c>
      <c r="D12" s="85" t="s">
        <v>165</v>
      </c>
      <c r="E12" s="99">
        <f t="shared" si="0"/>
        <v>809.4</v>
      </c>
    </row>
    <row r="13" spans="1:5" s="84" customFormat="1" ht="15" thickBot="1" x14ac:dyDescent="0.35">
      <c r="A13" s="87" t="s">
        <v>167</v>
      </c>
      <c r="B13" s="97">
        <v>13</v>
      </c>
      <c r="C13" s="91">
        <v>23.24</v>
      </c>
      <c r="D13" s="85" t="s">
        <v>163</v>
      </c>
      <c r="E13" s="99">
        <f t="shared" si="0"/>
        <v>302.12</v>
      </c>
    </row>
    <row r="14" spans="1:5" s="84" customFormat="1" ht="15" thickBot="1" x14ac:dyDescent="0.35">
      <c r="A14" s="87" t="s">
        <v>76</v>
      </c>
      <c r="B14" s="97">
        <v>21</v>
      </c>
      <c r="C14" s="91">
        <v>45.46</v>
      </c>
      <c r="D14" s="85" t="s">
        <v>163</v>
      </c>
      <c r="E14" s="99">
        <f t="shared" si="0"/>
        <v>954.66</v>
      </c>
    </row>
    <row r="15" spans="1:5" s="84" customFormat="1" ht="15" thickBot="1" x14ac:dyDescent="0.35">
      <c r="A15" s="87" t="s">
        <v>77</v>
      </c>
      <c r="B15" s="97">
        <v>13</v>
      </c>
      <c r="C15" s="91">
        <v>52.28</v>
      </c>
      <c r="D15" s="85" t="s">
        <v>163</v>
      </c>
      <c r="E15" s="99">
        <f t="shared" si="0"/>
        <v>679.64</v>
      </c>
    </row>
    <row r="16" spans="1:5" s="84" customFormat="1" ht="15" thickBot="1" x14ac:dyDescent="0.35">
      <c r="A16" s="87" t="s">
        <v>168</v>
      </c>
      <c r="B16" s="97">
        <v>16</v>
      </c>
      <c r="C16" s="91">
        <v>55.79</v>
      </c>
      <c r="D16" s="85" t="s">
        <v>163</v>
      </c>
      <c r="E16" s="99">
        <f t="shared" si="0"/>
        <v>892.64</v>
      </c>
    </row>
    <row r="17" spans="1:5" ht="15" thickBot="1" x14ac:dyDescent="0.35">
      <c r="A17" s="87" t="s">
        <v>169</v>
      </c>
      <c r="B17" s="97">
        <v>120</v>
      </c>
      <c r="C17" s="92">
        <v>3.1799999999999997</v>
      </c>
      <c r="D17" s="85" t="s">
        <v>165</v>
      </c>
      <c r="E17" s="99">
        <f>B17*C17</f>
        <v>381.59999999999997</v>
      </c>
    </row>
    <row r="18" spans="1:5" x14ac:dyDescent="0.3">
      <c r="A18" s="87" t="s">
        <v>170</v>
      </c>
      <c r="B18" s="100">
        <v>192</v>
      </c>
      <c r="C18" s="92">
        <v>3.39</v>
      </c>
      <c r="D18" s="85" t="s">
        <v>165</v>
      </c>
      <c r="E18" s="99">
        <f>B18*C18</f>
        <v>650.88</v>
      </c>
    </row>
    <row r="19" spans="1:5" x14ac:dyDescent="0.3">
      <c r="A19" s="87" t="s">
        <v>101</v>
      </c>
      <c r="B19" s="100"/>
      <c r="C19" s="92">
        <v>36.799999999999997</v>
      </c>
      <c r="D19" s="85" t="s">
        <v>163</v>
      </c>
      <c r="E19" s="101"/>
    </row>
    <row r="20" spans="1:5" x14ac:dyDescent="0.3">
      <c r="A20" s="87" t="s">
        <v>102</v>
      </c>
      <c r="B20" s="100"/>
      <c r="C20" s="92">
        <v>15.18</v>
      </c>
      <c r="D20" s="85" t="s">
        <v>163</v>
      </c>
      <c r="E20" s="101"/>
    </row>
    <row r="21" spans="1:5" ht="15" thickBot="1" x14ac:dyDescent="0.35">
      <c r="A21" s="88" t="s">
        <v>171</v>
      </c>
      <c r="B21" s="104"/>
      <c r="C21" s="93">
        <v>23.24</v>
      </c>
      <c r="D21" s="86" t="s">
        <v>172</v>
      </c>
      <c r="E21" s="102"/>
    </row>
    <row r="22" spans="1:5" ht="51.75" customHeight="1" thickBot="1" x14ac:dyDescent="0.35">
      <c r="A22" s="138" t="s">
        <v>173</v>
      </c>
      <c r="B22" s="139"/>
      <c r="C22" s="139"/>
      <c r="D22" s="139"/>
      <c r="E22" s="105">
        <f>SUM(E4:E21)</f>
        <v>9452.6799999999985</v>
      </c>
    </row>
  </sheetData>
  <sheetProtection algorithmName="SHA-512" hashValue="PtH18+jk0lU7GcNRx5qE3qTDIBXnX0dI8M3Zdu71h3fY754XFq5jkYL5NZcxbqzF0ezwP55A+MYCXBZ5VsWwdA==" saltValue="AX6Bo3jg9WtsF3StRfhrvw==" spinCount="100000" sheet="1" objects="1" scenarios="1"/>
  <mergeCells count="4">
    <mergeCell ref="A22:D22"/>
    <mergeCell ref="C3:D3"/>
    <mergeCell ref="A1:E1"/>
    <mergeCell ref="A2:E2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pageSetUpPr fitToPage="1"/>
  </sheetPr>
  <dimension ref="A1:DB107"/>
  <sheetViews>
    <sheetView topLeftCell="A67" zoomScale="70" zoomScaleNormal="70" workbookViewId="0">
      <selection activeCell="D67" sqref="D6:D67"/>
    </sheetView>
  </sheetViews>
  <sheetFormatPr baseColWidth="10" defaultRowHeight="14.4" x14ac:dyDescent="0.3"/>
  <cols>
    <col min="1" max="1" width="90" customWidth="1"/>
    <col min="2" max="2" width="11.44140625" style="2" customWidth="1"/>
    <col min="3" max="3" width="6.109375" style="3" bestFit="1" customWidth="1"/>
    <col min="4" max="4" width="17.5546875" style="3" customWidth="1"/>
    <col min="5" max="5" width="16" style="3" customWidth="1"/>
    <col min="6" max="6" width="17.44140625" customWidth="1"/>
    <col min="7" max="8" width="17.44140625" style="84" customWidth="1"/>
    <col min="9" max="9" width="20.44140625" customWidth="1"/>
    <col min="10" max="10" width="19.5546875" customWidth="1"/>
    <col min="11" max="11" width="24.44140625" style="4" customWidth="1"/>
    <col min="12" max="106" width="11.44140625" style="7"/>
  </cols>
  <sheetData>
    <row r="1" spans="1:106" ht="17.399999999999999" x14ac:dyDescent="0.3">
      <c r="A1" s="132" t="s">
        <v>109</v>
      </c>
      <c r="B1" s="133"/>
      <c r="C1" s="133"/>
      <c r="D1" s="133"/>
      <c r="E1" s="133"/>
      <c r="F1" s="133"/>
      <c r="G1" s="133"/>
      <c r="H1" s="133"/>
      <c r="I1" s="133"/>
      <c r="J1" s="133"/>
      <c r="K1" s="141"/>
    </row>
    <row r="2" spans="1:106" ht="18.600000000000001" customHeight="1" thickBot="1" x14ac:dyDescent="0.35">
      <c r="A2" s="134" t="s">
        <v>71</v>
      </c>
      <c r="B2" s="135"/>
      <c r="C2" s="135"/>
      <c r="D2" s="135"/>
      <c r="E2" s="135"/>
      <c r="F2" s="135"/>
      <c r="G2" s="135"/>
      <c r="H2" s="135"/>
      <c r="I2" s="135"/>
      <c r="J2" s="135"/>
      <c r="K2" s="142"/>
    </row>
    <row r="3" spans="1:106" s="1" customFormat="1" ht="18.899999999999999" customHeight="1" thickBot="1" x14ac:dyDescent="0.35">
      <c r="A3" s="27"/>
      <c r="B3" s="28"/>
      <c r="C3" s="29"/>
      <c r="D3" s="30"/>
      <c r="E3" s="30"/>
      <c r="F3"/>
      <c r="G3" s="84"/>
      <c r="H3" s="84"/>
      <c r="I3"/>
      <c r="J3"/>
      <c r="K3" s="4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</row>
    <row r="4" spans="1:106" s="1" customFormat="1" ht="126.75" customHeight="1" thickBot="1" x14ac:dyDescent="0.35">
      <c r="A4" s="31"/>
      <c r="B4" s="143" t="s">
        <v>11</v>
      </c>
      <c r="C4" s="144"/>
      <c r="D4" s="32" t="s">
        <v>5</v>
      </c>
      <c r="E4" s="32" t="s">
        <v>6</v>
      </c>
      <c r="F4" s="6" t="s">
        <v>7</v>
      </c>
      <c r="G4" s="117" t="s">
        <v>8</v>
      </c>
      <c r="H4" s="117" t="s">
        <v>120</v>
      </c>
      <c r="I4" s="117" t="s">
        <v>9</v>
      </c>
      <c r="J4" s="118" t="s">
        <v>10</v>
      </c>
      <c r="K4" s="118" t="s">
        <v>121</v>
      </c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</row>
    <row r="5" spans="1:106" s="1" customFormat="1" ht="20.100000000000001" customHeight="1" thickBot="1" x14ac:dyDescent="0.35">
      <c r="A5" s="58" t="s">
        <v>83</v>
      </c>
      <c r="B5" s="59"/>
      <c r="C5" s="57"/>
      <c r="D5" s="56"/>
      <c r="E5" s="59"/>
      <c r="F5" s="60"/>
      <c r="G5" s="114"/>
      <c r="H5" s="114"/>
      <c r="I5" s="114"/>
      <c r="J5" s="115"/>
      <c r="K5" s="116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</row>
    <row r="6" spans="1:106" ht="20.100000000000001" customHeight="1" thickBot="1" x14ac:dyDescent="0.35">
      <c r="A6" s="61" t="s">
        <v>28</v>
      </c>
      <c r="B6" s="33">
        <v>69.33</v>
      </c>
      <c r="C6" s="62" t="s">
        <v>67</v>
      </c>
      <c r="D6" s="34"/>
      <c r="E6" s="63">
        <f t="shared" ref="E6:E67" si="0">ROUND(D6-(D6*0.2),2)</f>
        <v>0</v>
      </c>
      <c r="F6" s="107">
        <v>0</v>
      </c>
      <c r="G6" s="129">
        <v>0</v>
      </c>
      <c r="H6" s="129">
        <v>0</v>
      </c>
      <c r="I6" s="130">
        <f>F6*D6</f>
        <v>0</v>
      </c>
      <c r="J6" s="64">
        <f>E6*G6</f>
        <v>0</v>
      </c>
      <c r="K6" s="65">
        <f>E6*H6</f>
        <v>0</v>
      </c>
    </row>
    <row r="7" spans="1:106" ht="20.100000000000001" customHeight="1" thickBot="1" x14ac:dyDescent="0.35">
      <c r="A7" s="66" t="s">
        <v>47</v>
      </c>
      <c r="B7" s="35">
        <v>4.4800000000000004</v>
      </c>
      <c r="C7" s="67" t="s">
        <v>67</v>
      </c>
      <c r="D7" s="36"/>
      <c r="E7" s="68">
        <f t="shared" si="0"/>
        <v>0</v>
      </c>
      <c r="F7" s="108">
        <v>0</v>
      </c>
      <c r="G7" s="129">
        <v>0</v>
      </c>
      <c r="H7" s="129">
        <v>0</v>
      </c>
      <c r="I7" s="130">
        <f t="shared" ref="I7:I67" si="1">F7*D7</f>
        <v>0</v>
      </c>
      <c r="J7" s="64">
        <f t="shared" ref="J7:J67" si="2">E7*G7</f>
        <v>0</v>
      </c>
      <c r="K7" s="65">
        <f t="shared" ref="K7:K67" si="3">E7*H7</f>
        <v>0</v>
      </c>
    </row>
    <row r="8" spans="1:106" ht="20.100000000000001" customHeight="1" thickBot="1" x14ac:dyDescent="0.35">
      <c r="A8" s="66" t="s">
        <v>84</v>
      </c>
      <c r="B8" s="35">
        <v>7.89</v>
      </c>
      <c r="C8" s="67" t="s">
        <v>67</v>
      </c>
      <c r="D8" s="36"/>
      <c r="E8" s="68">
        <f t="shared" si="0"/>
        <v>0</v>
      </c>
      <c r="F8" s="108">
        <v>0</v>
      </c>
      <c r="G8" s="129">
        <v>0</v>
      </c>
      <c r="H8" s="129">
        <v>0</v>
      </c>
      <c r="I8" s="130">
        <f t="shared" si="1"/>
        <v>0</v>
      </c>
      <c r="J8" s="64">
        <f t="shared" si="2"/>
        <v>0</v>
      </c>
      <c r="K8" s="65">
        <f t="shared" si="3"/>
        <v>0</v>
      </c>
    </row>
    <row r="9" spans="1:106" ht="20.100000000000001" customHeight="1" thickBot="1" x14ac:dyDescent="0.35">
      <c r="A9" s="66" t="s">
        <v>85</v>
      </c>
      <c r="B9" s="35">
        <v>5.26</v>
      </c>
      <c r="C9" s="67" t="s">
        <v>67</v>
      </c>
      <c r="D9" s="36"/>
      <c r="E9" s="68">
        <f t="shared" si="0"/>
        <v>0</v>
      </c>
      <c r="F9" s="108">
        <v>10</v>
      </c>
      <c r="G9" s="129">
        <v>0</v>
      </c>
      <c r="H9" s="129">
        <v>0</v>
      </c>
      <c r="I9" s="130">
        <f t="shared" si="1"/>
        <v>0</v>
      </c>
      <c r="J9" s="64">
        <f t="shared" si="2"/>
        <v>0</v>
      </c>
      <c r="K9" s="65">
        <f t="shared" si="3"/>
        <v>0</v>
      </c>
    </row>
    <row r="10" spans="1:106" ht="20.100000000000001" customHeight="1" thickBot="1" x14ac:dyDescent="0.35">
      <c r="A10" s="66" t="s">
        <v>86</v>
      </c>
      <c r="B10" s="35">
        <v>6.58</v>
      </c>
      <c r="C10" s="67" t="s">
        <v>67</v>
      </c>
      <c r="D10" s="36"/>
      <c r="E10" s="68">
        <f t="shared" si="0"/>
        <v>0</v>
      </c>
      <c r="F10" s="108">
        <v>3</v>
      </c>
      <c r="G10" s="129">
        <v>0</v>
      </c>
      <c r="H10" s="129">
        <v>0</v>
      </c>
      <c r="I10" s="130">
        <f t="shared" si="1"/>
        <v>0</v>
      </c>
      <c r="J10" s="64">
        <f t="shared" si="2"/>
        <v>0</v>
      </c>
      <c r="K10" s="65">
        <f t="shared" si="3"/>
        <v>0</v>
      </c>
    </row>
    <row r="11" spans="1:106" s="5" customFormat="1" ht="20.100000000000001" customHeight="1" thickBot="1" x14ac:dyDescent="0.35">
      <c r="A11" s="66" t="s">
        <v>48</v>
      </c>
      <c r="B11" s="35">
        <v>23.51</v>
      </c>
      <c r="C11" s="67" t="s">
        <v>68</v>
      </c>
      <c r="D11" s="36"/>
      <c r="E11" s="68">
        <f t="shared" si="0"/>
        <v>0</v>
      </c>
      <c r="F11" s="108">
        <v>0</v>
      </c>
      <c r="G11" s="129">
        <v>0</v>
      </c>
      <c r="H11" s="129">
        <v>0</v>
      </c>
      <c r="I11" s="130">
        <f t="shared" si="1"/>
        <v>0</v>
      </c>
      <c r="J11" s="64">
        <f t="shared" si="2"/>
        <v>0</v>
      </c>
      <c r="K11" s="65">
        <f t="shared" si="3"/>
        <v>0</v>
      </c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</row>
    <row r="12" spans="1:106" ht="20.100000000000001" customHeight="1" thickBot="1" x14ac:dyDescent="0.35">
      <c r="A12" s="66" t="s">
        <v>29</v>
      </c>
      <c r="B12" s="35">
        <v>4.2</v>
      </c>
      <c r="C12" s="69" t="s">
        <v>0</v>
      </c>
      <c r="D12" s="36"/>
      <c r="E12" s="68">
        <f t="shared" si="0"/>
        <v>0</v>
      </c>
      <c r="F12" s="108">
        <v>42</v>
      </c>
      <c r="G12" s="129">
        <v>0</v>
      </c>
      <c r="H12" s="129">
        <v>0</v>
      </c>
      <c r="I12" s="130">
        <f t="shared" si="1"/>
        <v>0</v>
      </c>
      <c r="J12" s="64">
        <f t="shared" si="2"/>
        <v>0</v>
      </c>
      <c r="K12" s="65">
        <f t="shared" si="3"/>
        <v>0</v>
      </c>
    </row>
    <row r="13" spans="1:106" ht="20.100000000000001" customHeight="1" thickBot="1" x14ac:dyDescent="0.35">
      <c r="A13" s="66" t="s">
        <v>30</v>
      </c>
      <c r="B13" s="35">
        <v>23.78</v>
      </c>
      <c r="C13" s="67" t="s">
        <v>68</v>
      </c>
      <c r="D13" s="36"/>
      <c r="E13" s="68">
        <f t="shared" si="0"/>
        <v>0</v>
      </c>
      <c r="F13" s="108">
        <v>0</v>
      </c>
      <c r="G13" s="129">
        <v>36</v>
      </c>
      <c r="H13" s="129">
        <v>0</v>
      </c>
      <c r="I13" s="130">
        <f t="shared" si="1"/>
        <v>0</v>
      </c>
      <c r="J13" s="64">
        <f t="shared" si="2"/>
        <v>0</v>
      </c>
      <c r="K13" s="65">
        <f t="shared" si="3"/>
        <v>0</v>
      </c>
    </row>
    <row r="14" spans="1:106" ht="20.100000000000001" customHeight="1" thickBot="1" x14ac:dyDescent="0.35">
      <c r="A14" s="66" t="s">
        <v>72</v>
      </c>
      <c r="B14" s="35">
        <v>9.4600000000000009</v>
      </c>
      <c r="C14" s="67" t="s">
        <v>67</v>
      </c>
      <c r="D14" s="36"/>
      <c r="E14" s="68">
        <f t="shared" si="0"/>
        <v>0</v>
      </c>
      <c r="F14" s="108">
        <v>1</v>
      </c>
      <c r="G14" s="129">
        <v>20</v>
      </c>
      <c r="H14" s="129">
        <v>0</v>
      </c>
      <c r="I14" s="130">
        <f t="shared" si="1"/>
        <v>0</v>
      </c>
      <c r="J14" s="64">
        <f t="shared" si="2"/>
        <v>0</v>
      </c>
      <c r="K14" s="65">
        <f t="shared" si="3"/>
        <v>0</v>
      </c>
    </row>
    <row r="15" spans="1:106" ht="27" customHeight="1" thickBot="1" x14ac:dyDescent="0.35">
      <c r="A15" s="70" t="s">
        <v>74</v>
      </c>
      <c r="B15" s="35">
        <v>21.3</v>
      </c>
      <c r="C15" s="67" t="s">
        <v>67</v>
      </c>
      <c r="D15" s="36"/>
      <c r="E15" s="68">
        <f t="shared" si="0"/>
        <v>0</v>
      </c>
      <c r="F15" s="108">
        <v>0</v>
      </c>
      <c r="G15" s="129">
        <v>0</v>
      </c>
      <c r="H15" s="129">
        <v>0</v>
      </c>
      <c r="I15" s="130">
        <f t="shared" si="1"/>
        <v>0</v>
      </c>
      <c r="J15" s="64">
        <f t="shared" si="2"/>
        <v>0</v>
      </c>
      <c r="K15" s="65">
        <f t="shared" si="3"/>
        <v>0</v>
      </c>
    </row>
    <row r="16" spans="1:106" ht="30" customHeight="1" thickBot="1" x14ac:dyDescent="0.35">
      <c r="A16" s="70" t="s">
        <v>75</v>
      </c>
      <c r="B16" s="35">
        <v>31.95</v>
      </c>
      <c r="C16" s="67" t="s">
        <v>67</v>
      </c>
      <c r="D16" s="36"/>
      <c r="E16" s="68">
        <f t="shared" si="0"/>
        <v>0</v>
      </c>
      <c r="F16" s="108">
        <v>0</v>
      </c>
      <c r="G16" s="129">
        <v>8</v>
      </c>
      <c r="H16" s="129">
        <v>0</v>
      </c>
      <c r="I16" s="130">
        <f t="shared" si="1"/>
        <v>0</v>
      </c>
      <c r="J16" s="64">
        <f t="shared" si="2"/>
        <v>0</v>
      </c>
      <c r="K16" s="65">
        <f t="shared" si="3"/>
        <v>0</v>
      </c>
    </row>
    <row r="17" spans="1:106" s="5" customFormat="1" ht="30" customHeight="1" thickBot="1" x14ac:dyDescent="0.35">
      <c r="A17" s="70" t="s">
        <v>73</v>
      </c>
      <c r="B17" s="35">
        <v>14.2</v>
      </c>
      <c r="C17" s="67" t="s">
        <v>67</v>
      </c>
      <c r="D17" s="36"/>
      <c r="E17" s="68">
        <f t="shared" si="0"/>
        <v>0</v>
      </c>
      <c r="F17" s="108">
        <v>0</v>
      </c>
      <c r="G17" s="129">
        <v>0</v>
      </c>
      <c r="H17" s="129">
        <v>0</v>
      </c>
      <c r="I17" s="130">
        <f t="shared" si="1"/>
        <v>0</v>
      </c>
      <c r="J17" s="64">
        <f t="shared" si="2"/>
        <v>0</v>
      </c>
      <c r="K17" s="65">
        <f t="shared" si="3"/>
        <v>0</v>
      </c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</row>
    <row r="18" spans="1:106" s="5" customFormat="1" ht="30" customHeight="1" thickBot="1" x14ac:dyDescent="0.35">
      <c r="A18" s="66" t="s">
        <v>87</v>
      </c>
      <c r="B18" s="35">
        <v>12.51</v>
      </c>
      <c r="C18" s="67" t="s">
        <v>68</v>
      </c>
      <c r="D18" s="36"/>
      <c r="E18" s="68">
        <f t="shared" si="0"/>
        <v>0</v>
      </c>
      <c r="F18" s="108">
        <v>0</v>
      </c>
      <c r="G18" s="129">
        <v>0</v>
      </c>
      <c r="H18" s="129">
        <v>0</v>
      </c>
      <c r="I18" s="130">
        <f t="shared" si="1"/>
        <v>0</v>
      </c>
      <c r="J18" s="64">
        <f t="shared" si="2"/>
        <v>0</v>
      </c>
      <c r="K18" s="65">
        <f t="shared" si="3"/>
        <v>0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</row>
    <row r="19" spans="1:106" ht="20.100000000000001" customHeight="1" thickBot="1" x14ac:dyDescent="0.35">
      <c r="A19" s="66" t="s">
        <v>49</v>
      </c>
      <c r="B19" s="35">
        <v>82.51</v>
      </c>
      <c r="C19" s="67" t="s">
        <v>67</v>
      </c>
      <c r="D19" s="36"/>
      <c r="E19" s="68">
        <f t="shared" si="0"/>
        <v>0</v>
      </c>
      <c r="F19" s="108">
        <v>1</v>
      </c>
      <c r="G19" s="129">
        <v>0</v>
      </c>
      <c r="H19" s="129">
        <v>0</v>
      </c>
      <c r="I19" s="130">
        <f t="shared" si="1"/>
        <v>0</v>
      </c>
      <c r="J19" s="64">
        <f t="shared" si="2"/>
        <v>0</v>
      </c>
      <c r="K19" s="65">
        <f t="shared" si="3"/>
        <v>0</v>
      </c>
    </row>
    <row r="20" spans="1:106" ht="20.100000000000001" customHeight="1" thickBot="1" x14ac:dyDescent="0.35">
      <c r="A20" s="70" t="s">
        <v>50</v>
      </c>
      <c r="B20" s="35">
        <v>16.43</v>
      </c>
      <c r="C20" s="69" t="s">
        <v>67</v>
      </c>
      <c r="D20" s="36"/>
      <c r="E20" s="68">
        <f t="shared" si="0"/>
        <v>0</v>
      </c>
      <c r="F20" s="108">
        <v>0</v>
      </c>
      <c r="G20" s="129">
        <v>0</v>
      </c>
      <c r="H20" s="129">
        <v>9</v>
      </c>
      <c r="I20" s="130">
        <f t="shared" si="1"/>
        <v>0</v>
      </c>
      <c r="J20" s="64">
        <f t="shared" si="2"/>
        <v>0</v>
      </c>
      <c r="K20" s="65">
        <f t="shared" si="3"/>
        <v>0</v>
      </c>
    </row>
    <row r="21" spans="1:106" ht="20.100000000000001" customHeight="1" thickBot="1" x14ac:dyDescent="0.35">
      <c r="A21" s="71" t="s">
        <v>51</v>
      </c>
      <c r="B21" s="35">
        <v>16.43</v>
      </c>
      <c r="C21" s="69" t="s">
        <v>67</v>
      </c>
      <c r="D21" s="36"/>
      <c r="E21" s="68">
        <f t="shared" si="0"/>
        <v>0</v>
      </c>
      <c r="F21" s="108">
        <v>0</v>
      </c>
      <c r="G21" s="129">
        <v>0</v>
      </c>
      <c r="H21" s="129">
        <v>9</v>
      </c>
      <c r="I21" s="130">
        <f t="shared" si="1"/>
        <v>0</v>
      </c>
      <c r="J21" s="64">
        <f t="shared" si="2"/>
        <v>0</v>
      </c>
      <c r="K21" s="65">
        <f t="shared" si="3"/>
        <v>0</v>
      </c>
    </row>
    <row r="22" spans="1:106" s="5" customFormat="1" ht="31.5" customHeight="1" thickBot="1" x14ac:dyDescent="0.35">
      <c r="A22" s="70" t="s">
        <v>52</v>
      </c>
      <c r="B22" s="35">
        <v>16.43</v>
      </c>
      <c r="C22" s="69" t="s">
        <v>67</v>
      </c>
      <c r="D22" s="36"/>
      <c r="E22" s="68">
        <f t="shared" si="0"/>
        <v>0</v>
      </c>
      <c r="F22" s="108">
        <v>0</v>
      </c>
      <c r="G22" s="129">
        <v>0</v>
      </c>
      <c r="H22" s="129">
        <v>9</v>
      </c>
      <c r="I22" s="130">
        <f t="shared" si="1"/>
        <v>0</v>
      </c>
      <c r="J22" s="64">
        <f t="shared" si="2"/>
        <v>0</v>
      </c>
      <c r="K22" s="65">
        <f t="shared" si="3"/>
        <v>0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</row>
    <row r="23" spans="1:106" ht="35.25" customHeight="1" thickBot="1" x14ac:dyDescent="0.35">
      <c r="A23" s="66" t="s">
        <v>31</v>
      </c>
      <c r="B23" s="35">
        <v>31.76</v>
      </c>
      <c r="C23" s="69" t="s">
        <v>67</v>
      </c>
      <c r="D23" s="36"/>
      <c r="E23" s="68">
        <f t="shared" si="0"/>
        <v>0</v>
      </c>
      <c r="F23" s="108">
        <v>0</v>
      </c>
      <c r="G23" s="129">
        <v>0</v>
      </c>
      <c r="H23" s="129">
        <v>0</v>
      </c>
      <c r="I23" s="130">
        <f t="shared" si="1"/>
        <v>0</v>
      </c>
      <c r="J23" s="64">
        <f t="shared" si="2"/>
        <v>0</v>
      </c>
      <c r="K23" s="65">
        <f t="shared" si="3"/>
        <v>0</v>
      </c>
    </row>
    <row r="24" spans="1:106" ht="20.100000000000001" customHeight="1" thickBot="1" x14ac:dyDescent="0.35">
      <c r="A24" s="66" t="s">
        <v>33</v>
      </c>
      <c r="B24" s="35">
        <v>31.76</v>
      </c>
      <c r="C24" s="69" t="s">
        <v>67</v>
      </c>
      <c r="D24" s="36"/>
      <c r="E24" s="68">
        <f t="shared" si="0"/>
        <v>0</v>
      </c>
      <c r="F24" s="108">
        <v>0</v>
      </c>
      <c r="G24" s="129">
        <v>0</v>
      </c>
      <c r="H24" s="129">
        <v>0</v>
      </c>
      <c r="I24" s="130">
        <f t="shared" si="1"/>
        <v>0</v>
      </c>
      <c r="J24" s="64">
        <f t="shared" si="2"/>
        <v>0</v>
      </c>
      <c r="K24" s="65">
        <f t="shared" si="3"/>
        <v>0</v>
      </c>
    </row>
    <row r="25" spans="1:106" ht="20.100000000000001" customHeight="1" thickBot="1" x14ac:dyDescent="0.35">
      <c r="A25" s="66" t="s">
        <v>32</v>
      </c>
      <c r="B25" s="35">
        <v>31.76</v>
      </c>
      <c r="C25" s="69" t="s">
        <v>67</v>
      </c>
      <c r="D25" s="36"/>
      <c r="E25" s="68">
        <f t="shared" si="0"/>
        <v>0</v>
      </c>
      <c r="F25" s="108">
        <v>0</v>
      </c>
      <c r="G25" s="129">
        <v>0</v>
      </c>
      <c r="H25" s="129">
        <v>0</v>
      </c>
      <c r="I25" s="130">
        <f t="shared" si="1"/>
        <v>0</v>
      </c>
      <c r="J25" s="64">
        <f t="shared" si="2"/>
        <v>0</v>
      </c>
      <c r="K25" s="65">
        <f t="shared" si="3"/>
        <v>0</v>
      </c>
    </row>
    <row r="26" spans="1:106" ht="20.100000000000001" customHeight="1" thickBot="1" x14ac:dyDescent="0.35">
      <c r="A26" s="66" t="s">
        <v>77</v>
      </c>
      <c r="B26" s="35">
        <v>56.37</v>
      </c>
      <c r="C26" s="67" t="s">
        <v>67</v>
      </c>
      <c r="D26" s="36"/>
      <c r="E26" s="68">
        <f t="shared" si="0"/>
        <v>0</v>
      </c>
      <c r="F26" s="108">
        <v>0</v>
      </c>
      <c r="G26" s="129">
        <v>0</v>
      </c>
      <c r="H26" s="129">
        <v>0</v>
      </c>
      <c r="I26" s="130">
        <f t="shared" si="1"/>
        <v>0</v>
      </c>
      <c r="J26" s="64">
        <f t="shared" si="2"/>
        <v>0</v>
      </c>
      <c r="K26" s="65">
        <f t="shared" si="3"/>
        <v>0</v>
      </c>
    </row>
    <row r="27" spans="1:106" s="5" customFormat="1" ht="18" thickBot="1" x14ac:dyDescent="0.35">
      <c r="A27" s="66" t="s">
        <v>76</v>
      </c>
      <c r="B27" s="35">
        <v>49.02</v>
      </c>
      <c r="C27" s="67" t="s">
        <v>67</v>
      </c>
      <c r="D27" s="36"/>
      <c r="E27" s="68">
        <f t="shared" si="0"/>
        <v>0</v>
      </c>
      <c r="F27" s="108">
        <v>4</v>
      </c>
      <c r="G27" s="129">
        <v>0</v>
      </c>
      <c r="H27" s="129">
        <v>0</v>
      </c>
      <c r="I27" s="130">
        <f t="shared" si="1"/>
        <v>0</v>
      </c>
      <c r="J27" s="64">
        <f t="shared" si="2"/>
        <v>0</v>
      </c>
      <c r="K27" s="65">
        <f t="shared" si="3"/>
        <v>0</v>
      </c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</row>
    <row r="28" spans="1:106" ht="20.100000000000001" customHeight="1" thickBot="1" x14ac:dyDescent="0.35">
      <c r="A28" s="66" t="s">
        <v>88</v>
      </c>
      <c r="B28" s="35">
        <v>37.200000000000003</v>
      </c>
      <c r="C28" s="67" t="s">
        <v>89</v>
      </c>
      <c r="D28" s="36"/>
      <c r="E28" s="68">
        <f t="shared" si="0"/>
        <v>0</v>
      </c>
      <c r="F28" s="108">
        <v>0</v>
      </c>
      <c r="G28" s="129">
        <v>0</v>
      </c>
      <c r="H28" s="129">
        <v>0</v>
      </c>
      <c r="I28" s="130">
        <f t="shared" si="1"/>
        <v>0</v>
      </c>
      <c r="J28" s="64">
        <f t="shared" si="2"/>
        <v>0</v>
      </c>
      <c r="K28" s="65">
        <f t="shared" si="3"/>
        <v>0</v>
      </c>
    </row>
    <row r="29" spans="1:106" ht="20.100000000000001" customHeight="1" thickBot="1" x14ac:dyDescent="0.35">
      <c r="A29" s="66" t="s">
        <v>34</v>
      </c>
      <c r="B29" s="35">
        <v>32.79</v>
      </c>
      <c r="C29" s="67" t="s">
        <v>67</v>
      </c>
      <c r="D29" s="36"/>
      <c r="E29" s="68">
        <f t="shared" si="0"/>
        <v>0</v>
      </c>
      <c r="F29" s="108">
        <v>0</v>
      </c>
      <c r="G29" s="129">
        <v>0</v>
      </c>
      <c r="H29" s="129">
        <v>0</v>
      </c>
      <c r="I29" s="130">
        <f t="shared" si="1"/>
        <v>0</v>
      </c>
      <c r="J29" s="64">
        <f t="shared" si="2"/>
        <v>0</v>
      </c>
      <c r="K29" s="65">
        <f t="shared" si="3"/>
        <v>0</v>
      </c>
    </row>
    <row r="30" spans="1:106" ht="20.100000000000001" customHeight="1" thickBot="1" x14ac:dyDescent="0.35">
      <c r="A30" s="66" t="s">
        <v>1</v>
      </c>
      <c r="B30" s="35">
        <v>5.58</v>
      </c>
      <c r="C30" s="69" t="s">
        <v>0</v>
      </c>
      <c r="D30" s="36"/>
      <c r="E30" s="68">
        <f t="shared" si="0"/>
        <v>0</v>
      </c>
      <c r="F30" s="108">
        <v>48</v>
      </c>
      <c r="G30" s="129">
        <v>0</v>
      </c>
      <c r="H30" s="129">
        <v>0</v>
      </c>
      <c r="I30" s="130">
        <f t="shared" si="1"/>
        <v>0</v>
      </c>
      <c r="J30" s="64">
        <f t="shared" si="2"/>
        <v>0</v>
      </c>
      <c r="K30" s="65">
        <f t="shared" si="3"/>
        <v>0</v>
      </c>
    </row>
    <row r="31" spans="1:106" ht="20.100000000000001" customHeight="1" thickBot="1" x14ac:dyDescent="0.35">
      <c r="A31" s="66" t="s">
        <v>53</v>
      </c>
      <c r="B31" s="35">
        <v>38.29</v>
      </c>
      <c r="C31" s="67" t="s">
        <v>67</v>
      </c>
      <c r="D31" s="36"/>
      <c r="E31" s="68">
        <f t="shared" si="0"/>
        <v>0</v>
      </c>
      <c r="F31" s="108">
        <v>0</v>
      </c>
      <c r="G31" s="129">
        <v>0</v>
      </c>
      <c r="H31" s="129">
        <v>16</v>
      </c>
      <c r="I31" s="130">
        <f t="shared" si="1"/>
        <v>0</v>
      </c>
      <c r="J31" s="64">
        <f t="shared" si="2"/>
        <v>0</v>
      </c>
      <c r="K31" s="65">
        <f t="shared" si="3"/>
        <v>0</v>
      </c>
    </row>
    <row r="32" spans="1:106" ht="20.100000000000001" customHeight="1" thickBot="1" x14ac:dyDescent="0.35">
      <c r="A32" s="66" t="s">
        <v>35</v>
      </c>
      <c r="B32" s="35">
        <v>77.92</v>
      </c>
      <c r="C32" s="69" t="s">
        <v>67</v>
      </c>
      <c r="D32" s="36"/>
      <c r="E32" s="68">
        <f t="shared" si="0"/>
        <v>0</v>
      </c>
      <c r="F32" s="108">
        <v>0</v>
      </c>
      <c r="G32" s="129">
        <v>0</v>
      </c>
      <c r="H32" s="129">
        <v>26</v>
      </c>
      <c r="I32" s="130">
        <f t="shared" si="1"/>
        <v>0</v>
      </c>
      <c r="J32" s="64">
        <f t="shared" si="2"/>
        <v>0</v>
      </c>
      <c r="K32" s="65">
        <f t="shared" si="3"/>
        <v>0</v>
      </c>
    </row>
    <row r="33" spans="1:106" ht="20.100000000000001" customHeight="1" thickBot="1" x14ac:dyDescent="0.35">
      <c r="A33" s="66" t="s">
        <v>54</v>
      </c>
      <c r="B33" s="35">
        <v>54.71</v>
      </c>
      <c r="C33" s="69" t="s">
        <v>67</v>
      </c>
      <c r="D33" s="36"/>
      <c r="E33" s="68">
        <f t="shared" si="0"/>
        <v>0</v>
      </c>
      <c r="F33" s="108">
        <v>0</v>
      </c>
      <c r="G33" s="129">
        <v>0</v>
      </c>
      <c r="H33" s="129">
        <v>0</v>
      </c>
      <c r="I33" s="130">
        <f t="shared" si="1"/>
        <v>0</v>
      </c>
      <c r="J33" s="64">
        <f t="shared" si="2"/>
        <v>0</v>
      </c>
      <c r="K33" s="65">
        <f t="shared" si="3"/>
        <v>0</v>
      </c>
    </row>
    <row r="34" spans="1:106" s="20" customFormat="1" ht="20.100000000000001" customHeight="1" thickBot="1" x14ac:dyDescent="0.35">
      <c r="A34" s="66" t="s">
        <v>36</v>
      </c>
      <c r="B34" s="35">
        <v>34.659999999999997</v>
      </c>
      <c r="C34" s="69" t="s">
        <v>68</v>
      </c>
      <c r="D34" s="36"/>
      <c r="E34" s="68">
        <f t="shared" si="0"/>
        <v>0</v>
      </c>
      <c r="F34" s="108">
        <v>0</v>
      </c>
      <c r="G34" s="129">
        <v>0</v>
      </c>
      <c r="H34" s="129">
        <v>867.7</v>
      </c>
      <c r="I34" s="130">
        <f t="shared" si="1"/>
        <v>0</v>
      </c>
      <c r="J34" s="64">
        <f t="shared" si="2"/>
        <v>0</v>
      </c>
      <c r="K34" s="65">
        <f t="shared" si="3"/>
        <v>0</v>
      </c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</row>
    <row r="35" spans="1:106" s="20" customFormat="1" ht="20.100000000000001" customHeight="1" thickBot="1" x14ac:dyDescent="0.35">
      <c r="A35" s="66" t="s">
        <v>37</v>
      </c>
      <c r="B35" s="35">
        <v>52.01</v>
      </c>
      <c r="C35" s="69" t="s">
        <v>68</v>
      </c>
      <c r="D35" s="36"/>
      <c r="E35" s="68">
        <f t="shared" si="0"/>
        <v>0</v>
      </c>
      <c r="F35" s="108">
        <v>0</v>
      </c>
      <c r="G35" s="129">
        <v>0</v>
      </c>
      <c r="H35" s="129">
        <v>380</v>
      </c>
      <c r="I35" s="130">
        <f t="shared" si="1"/>
        <v>0</v>
      </c>
      <c r="J35" s="64">
        <f t="shared" si="2"/>
        <v>0</v>
      </c>
      <c r="K35" s="65">
        <f t="shared" si="3"/>
        <v>0</v>
      </c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</row>
    <row r="36" spans="1:106" ht="20.100000000000001" customHeight="1" thickBot="1" x14ac:dyDescent="0.35">
      <c r="A36" s="66" t="s">
        <v>38</v>
      </c>
      <c r="B36" s="35">
        <v>69.33</v>
      </c>
      <c r="C36" s="69" t="s">
        <v>68</v>
      </c>
      <c r="D36" s="36"/>
      <c r="E36" s="68">
        <f t="shared" si="0"/>
        <v>0</v>
      </c>
      <c r="F36" s="108">
        <v>0</v>
      </c>
      <c r="G36" s="129">
        <v>0</v>
      </c>
      <c r="H36" s="129">
        <v>16</v>
      </c>
      <c r="I36" s="130">
        <f t="shared" si="1"/>
        <v>0</v>
      </c>
      <c r="J36" s="64">
        <f t="shared" si="2"/>
        <v>0</v>
      </c>
      <c r="K36" s="65">
        <f t="shared" si="3"/>
        <v>0</v>
      </c>
    </row>
    <row r="37" spans="1:106" ht="20.100000000000001" customHeight="1" thickBot="1" x14ac:dyDescent="0.35">
      <c r="A37" s="66" t="s">
        <v>39</v>
      </c>
      <c r="B37" s="35">
        <v>86.66</v>
      </c>
      <c r="C37" s="67" t="s">
        <v>68</v>
      </c>
      <c r="D37" s="36"/>
      <c r="E37" s="68">
        <f t="shared" si="0"/>
        <v>0</v>
      </c>
      <c r="F37" s="108">
        <v>0</v>
      </c>
      <c r="G37" s="129">
        <v>0</v>
      </c>
      <c r="H37" s="129">
        <v>89</v>
      </c>
      <c r="I37" s="130">
        <f t="shared" si="1"/>
        <v>0</v>
      </c>
      <c r="J37" s="64">
        <f t="shared" si="2"/>
        <v>0</v>
      </c>
      <c r="K37" s="65">
        <f t="shared" si="3"/>
        <v>0</v>
      </c>
    </row>
    <row r="38" spans="1:106" s="5" customFormat="1" ht="20.100000000000001" customHeight="1" thickBot="1" x14ac:dyDescent="0.35">
      <c r="A38" s="66" t="s">
        <v>55</v>
      </c>
      <c r="B38" s="35">
        <v>60.16</v>
      </c>
      <c r="C38" s="67" t="s">
        <v>68</v>
      </c>
      <c r="D38" s="36"/>
      <c r="E38" s="68">
        <f t="shared" si="0"/>
        <v>0</v>
      </c>
      <c r="F38" s="108">
        <v>0</v>
      </c>
      <c r="G38" s="129">
        <v>0</v>
      </c>
      <c r="H38" s="129">
        <v>40</v>
      </c>
      <c r="I38" s="130">
        <f t="shared" si="1"/>
        <v>0</v>
      </c>
      <c r="J38" s="64">
        <f t="shared" si="2"/>
        <v>0</v>
      </c>
      <c r="K38" s="65">
        <f t="shared" si="3"/>
        <v>0</v>
      </c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</row>
    <row r="39" spans="1:106" s="5" customFormat="1" ht="20.100000000000001" customHeight="1" thickBot="1" x14ac:dyDescent="0.35">
      <c r="A39" s="66" t="s">
        <v>40</v>
      </c>
      <c r="B39" s="35">
        <v>20.79</v>
      </c>
      <c r="C39" s="67" t="s">
        <v>68</v>
      </c>
      <c r="D39" s="36"/>
      <c r="E39" s="68">
        <f t="shared" si="0"/>
        <v>0</v>
      </c>
      <c r="F39" s="108">
        <v>0</v>
      </c>
      <c r="G39" s="129">
        <v>0</v>
      </c>
      <c r="H39" s="129">
        <v>0</v>
      </c>
      <c r="I39" s="130">
        <f t="shared" si="1"/>
        <v>0</v>
      </c>
      <c r="J39" s="64">
        <f t="shared" si="2"/>
        <v>0</v>
      </c>
      <c r="K39" s="65">
        <f t="shared" si="3"/>
        <v>0</v>
      </c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</row>
    <row r="40" spans="1:106" s="5" customFormat="1" ht="20.100000000000001" customHeight="1" thickBot="1" x14ac:dyDescent="0.35">
      <c r="A40" s="66" t="s">
        <v>41</v>
      </c>
      <c r="B40" s="35">
        <v>41.6</v>
      </c>
      <c r="C40" s="67" t="s">
        <v>68</v>
      </c>
      <c r="D40" s="36"/>
      <c r="E40" s="68">
        <f t="shared" si="0"/>
        <v>0</v>
      </c>
      <c r="F40" s="108">
        <v>0</v>
      </c>
      <c r="G40" s="129">
        <v>139</v>
      </c>
      <c r="H40" s="129">
        <v>0</v>
      </c>
      <c r="I40" s="130">
        <f t="shared" si="1"/>
        <v>0</v>
      </c>
      <c r="J40" s="64">
        <f t="shared" si="2"/>
        <v>0</v>
      </c>
      <c r="K40" s="65">
        <f t="shared" si="3"/>
        <v>0</v>
      </c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</row>
    <row r="41" spans="1:106" s="5" customFormat="1" ht="20.100000000000001" customHeight="1" thickBot="1" x14ac:dyDescent="0.35">
      <c r="A41" s="72" t="s">
        <v>42</v>
      </c>
      <c r="B41" s="35">
        <v>52.01</v>
      </c>
      <c r="C41" s="67" t="s">
        <v>68</v>
      </c>
      <c r="D41" s="36"/>
      <c r="E41" s="68">
        <f t="shared" si="0"/>
        <v>0</v>
      </c>
      <c r="F41" s="108">
        <v>8</v>
      </c>
      <c r="G41" s="129">
        <v>173</v>
      </c>
      <c r="H41" s="129">
        <v>330</v>
      </c>
      <c r="I41" s="130">
        <f t="shared" si="1"/>
        <v>0</v>
      </c>
      <c r="J41" s="64">
        <f t="shared" si="2"/>
        <v>0</v>
      </c>
      <c r="K41" s="65">
        <f t="shared" si="3"/>
        <v>0</v>
      </c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</row>
    <row r="42" spans="1:106" ht="20.100000000000001" customHeight="1" thickBot="1" x14ac:dyDescent="0.35">
      <c r="A42" s="72" t="s">
        <v>43</v>
      </c>
      <c r="B42" s="35">
        <v>62.4</v>
      </c>
      <c r="C42" s="69" t="s">
        <v>68</v>
      </c>
      <c r="D42" s="36"/>
      <c r="E42" s="68">
        <f t="shared" si="0"/>
        <v>0</v>
      </c>
      <c r="F42" s="108">
        <v>0</v>
      </c>
      <c r="G42" s="129">
        <v>0</v>
      </c>
      <c r="H42" s="129">
        <v>8</v>
      </c>
      <c r="I42" s="130">
        <f t="shared" si="1"/>
        <v>0</v>
      </c>
      <c r="J42" s="64">
        <f t="shared" si="2"/>
        <v>0</v>
      </c>
      <c r="K42" s="65">
        <f t="shared" si="3"/>
        <v>0</v>
      </c>
    </row>
    <row r="43" spans="1:106" ht="20.100000000000001" customHeight="1" thickBot="1" x14ac:dyDescent="0.35">
      <c r="A43" s="72" t="s">
        <v>56</v>
      </c>
      <c r="B43" s="35">
        <v>30.68</v>
      </c>
      <c r="C43" s="67" t="s">
        <v>68</v>
      </c>
      <c r="D43" s="36"/>
      <c r="E43" s="68">
        <f t="shared" si="0"/>
        <v>0</v>
      </c>
      <c r="F43" s="108">
        <v>0</v>
      </c>
      <c r="G43" s="129">
        <v>308</v>
      </c>
      <c r="H43" s="129">
        <v>95</v>
      </c>
      <c r="I43" s="130">
        <f t="shared" si="1"/>
        <v>0</v>
      </c>
      <c r="J43" s="64">
        <f t="shared" si="2"/>
        <v>0</v>
      </c>
      <c r="K43" s="65">
        <f t="shared" si="3"/>
        <v>0</v>
      </c>
    </row>
    <row r="44" spans="1:106" ht="20.100000000000001" customHeight="1" thickBot="1" x14ac:dyDescent="0.35">
      <c r="A44" s="66" t="s">
        <v>90</v>
      </c>
      <c r="B44" s="35">
        <v>151.66</v>
      </c>
      <c r="C44" s="69" t="s">
        <v>68</v>
      </c>
      <c r="D44" s="36"/>
      <c r="E44" s="68">
        <f t="shared" si="0"/>
        <v>0</v>
      </c>
      <c r="F44" s="108">
        <v>0</v>
      </c>
      <c r="G44" s="129">
        <v>0</v>
      </c>
      <c r="H44" s="129">
        <v>0</v>
      </c>
      <c r="I44" s="130">
        <f t="shared" si="1"/>
        <v>0</v>
      </c>
      <c r="J44" s="64">
        <f t="shared" si="2"/>
        <v>0</v>
      </c>
      <c r="K44" s="65">
        <f t="shared" si="3"/>
        <v>0</v>
      </c>
    </row>
    <row r="45" spans="1:106" s="5" customFormat="1" ht="20.100000000000001" customHeight="1" thickBot="1" x14ac:dyDescent="0.35">
      <c r="A45" s="72" t="s">
        <v>57</v>
      </c>
      <c r="B45" s="35">
        <v>18.72</v>
      </c>
      <c r="C45" s="67" t="s">
        <v>67</v>
      </c>
      <c r="D45" s="36"/>
      <c r="E45" s="68">
        <f t="shared" si="0"/>
        <v>0</v>
      </c>
      <c r="F45" s="108">
        <v>0</v>
      </c>
      <c r="G45" s="129">
        <v>0</v>
      </c>
      <c r="H45" s="129">
        <v>0</v>
      </c>
      <c r="I45" s="130">
        <f t="shared" si="1"/>
        <v>0</v>
      </c>
      <c r="J45" s="64">
        <f t="shared" si="2"/>
        <v>0</v>
      </c>
      <c r="K45" s="65">
        <f t="shared" si="3"/>
        <v>0</v>
      </c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</row>
    <row r="46" spans="1:106" s="5" customFormat="1" ht="20.100000000000001" customHeight="1" thickBot="1" x14ac:dyDescent="0.35">
      <c r="A46" s="66" t="s">
        <v>91</v>
      </c>
      <c r="B46" s="35">
        <v>28.09</v>
      </c>
      <c r="C46" s="69" t="s">
        <v>67</v>
      </c>
      <c r="D46" s="36"/>
      <c r="E46" s="68">
        <f t="shared" si="0"/>
        <v>0</v>
      </c>
      <c r="F46" s="108">
        <v>0</v>
      </c>
      <c r="G46" s="129">
        <v>175</v>
      </c>
      <c r="H46" s="129">
        <v>0</v>
      </c>
      <c r="I46" s="130">
        <f t="shared" si="1"/>
        <v>0</v>
      </c>
      <c r="J46" s="64">
        <f t="shared" si="2"/>
        <v>0</v>
      </c>
      <c r="K46" s="65">
        <f t="shared" si="3"/>
        <v>0</v>
      </c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</row>
    <row r="47" spans="1:106" ht="20.100000000000001" customHeight="1" thickBot="1" x14ac:dyDescent="0.35">
      <c r="A47" s="72" t="s">
        <v>58</v>
      </c>
      <c r="B47" s="35">
        <v>29.16</v>
      </c>
      <c r="C47" s="67" t="s">
        <v>67</v>
      </c>
      <c r="D47" s="36"/>
      <c r="E47" s="68">
        <f t="shared" si="0"/>
        <v>0</v>
      </c>
      <c r="F47" s="108">
        <v>0</v>
      </c>
      <c r="G47" s="129">
        <v>0</v>
      </c>
      <c r="H47" s="129">
        <v>0</v>
      </c>
      <c r="I47" s="130">
        <f t="shared" si="1"/>
        <v>0</v>
      </c>
      <c r="J47" s="64">
        <f t="shared" si="2"/>
        <v>0</v>
      </c>
      <c r="K47" s="65">
        <f t="shared" si="3"/>
        <v>0</v>
      </c>
    </row>
    <row r="48" spans="1:106" s="5" customFormat="1" ht="20.100000000000001" customHeight="1" thickBot="1" x14ac:dyDescent="0.35">
      <c r="A48" s="66" t="s">
        <v>59</v>
      </c>
      <c r="B48" s="35">
        <v>26.05</v>
      </c>
      <c r="C48" s="67" t="s">
        <v>67</v>
      </c>
      <c r="D48" s="36"/>
      <c r="E48" s="68">
        <f t="shared" si="0"/>
        <v>0</v>
      </c>
      <c r="F48" s="108">
        <v>0</v>
      </c>
      <c r="G48" s="129">
        <v>0</v>
      </c>
      <c r="H48" s="129">
        <v>0</v>
      </c>
      <c r="I48" s="130">
        <f t="shared" si="1"/>
        <v>0</v>
      </c>
      <c r="J48" s="64">
        <f t="shared" si="2"/>
        <v>0</v>
      </c>
      <c r="K48" s="65">
        <f t="shared" si="3"/>
        <v>0</v>
      </c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</row>
    <row r="49" spans="1:106" ht="20.100000000000001" customHeight="1" thickBot="1" x14ac:dyDescent="0.35">
      <c r="A49" s="66" t="s">
        <v>60</v>
      </c>
      <c r="B49" s="35">
        <v>27.59</v>
      </c>
      <c r="C49" s="69" t="s">
        <v>67</v>
      </c>
      <c r="D49" s="36"/>
      <c r="E49" s="68">
        <f t="shared" si="0"/>
        <v>0</v>
      </c>
      <c r="F49" s="108">
        <v>0</v>
      </c>
      <c r="G49" s="129">
        <v>138</v>
      </c>
      <c r="H49" s="129">
        <v>0</v>
      </c>
      <c r="I49" s="130">
        <f t="shared" si="1"/>
        <v>0</v>
      </c>
      <c r="J49" s="64">
        <f t="shared" si="2"/>
        <v>0</v>
      </c>
      <c r="K49" s="65">
        <f t="shared" si="3"/>
        <v>0</v>
      </c>
    </row>
    <row r="50" spans="1:106" ht="20.100000000000001" customHeight="1" thickBot="1" x14ac:dyDescent="0.35">
      <c r="A50" s="66" t="s">
        <v>24</v>
      </c>
      <c r="B50" s="35">
        <v>54.54</v>
      </c>
      <c r="C50" s="69" t="s">
        <v>67</v>
      </c>
      <c r="D50" s="36"/>
      <c r="E50" s="68">
        <f t="shared" si="0"/>
        <v>0</v>
      </c>
      <c r="F50" s="108">
        <v>0</v>
      </c>
      <c r="G50" s="129">
        <v>0</v>
      </c>
      <c r="H50" s="129">
        <v>18</v>
      </c>
      <c r="I50" s="130">
        <f t="shared" si="1"/>
        <v>0</v>
      </c>
      <c r="J50" s="64">
        <f t="shared" si="2"/>
        <v>0</v>
      </c>
      <c r="K50" s="65">
        <f t="shared" si="3"/>
        <v>0</v>
      </c>
    </row>
    <row r="51" spans="1:106" ht="20.100000000000001" customHeight="1" thickBot="1" x14ac:dyDescent="0.35">
      <c r="A51" s="66" t="s">
        <v>22</v>
      </c>
      <c r="B51" s="35">
        <v>46.76</v>
      </c>
      <c r="C51" s="67" t="s">
        <v>67</v>
      </c>
      <c r="D51" s="36"/>
      <c r="E51" s="68">
        <f t="shared" si="0"/>
        <v>0</v>
      </c>
      <c r="F51" s="108">
        <v>0</v>
      </c>
      <c r="G51" s="129">
        <v>0</v>
      </c>
      <c r="H51" s="129">
        <v>18</v>
      </c>
      <c r="I51" s="130">
        <f t="shared" si="1"/>
        <v>0</v>
      </c>
      <c r="J51" s="64">
        <f t="shared" si="2"/>
        <v>0</v>
      </c>
      <c r="K51" s="65">
        <f t="shared" si="3"/>
        <v>0</v>
      </c>
    </row>
    <row r="52" spans="1:106" ht="20.100000000000001" customHeight="1" thickBot="1" x14ac:dyDescent="0.35">
      <c r="A52" s="66" t="s">
        <v>23</v>
      </c>
      <c r="B52" s="35">
        <v>49.92</v>
      </c>
      <c r="C52" s="69" t="s">
        <v>67</v>
      </c>
      <c r="D52" s="36"/>
      <c r="E52" s="68">
        <f t="shared" si="0"/>
        <v>0</v>
      </c>
      <c r="F52" s="108">
        <v>0</v>
      </c>
      <c r="G52" s="129">
        <v>0</v>
      </c>
      <c r="H52" s="129">
        <v>18</v>
      </c>
      <c r="I52" s="130">
        <f t="shared" si="1"/>
        <v>0</v>
      </c>
      <c r="J52" s="64">
        <f t="shared" si="2"/>
        <v>0</v>
      </c>
      <c r="K52" s="65">
        <f t="shared" si="3"/>
        <v>0</v>
      </c>
    </row>
    <row r="53" spans="1:106" ht="20.100000000000001" customHeight="1" thickBot="1" x14ac:dyDescent="0.35">
      <c r="A53" s="66" t="s">
        <v>61</v>
      </c>
      <c r="B53" s="35">
        <v>97.38</v>
      </c>
      <c r="C53" s="67" t="s">
        <v>67</v>
      </c>
      <c r="D53" s="36"/>
      <c r="E53" s="68">
        <f t="shared" si="0"/>
        <v>0</v>
      </c>
      <c r="F53" s="108">
        <v>0</v>
      </c>
      <c r="G53" s="129">
        <v>0</v>
      </c>
      <c r="H53" s="129">
        <v>8</v>
      </c>
      <c r="I53" s="130">
        <f t="shared" si="1"/>
        <v>0</v>
      </c>
      <c r="J53" s="64">
        <f t="shared" si="2"/>
        <v>0</v>
      </c>
      <c r="K53" s="65">
        <f t="shared" si="3"/>
        <v>0</v>
      </c>
    </row>
    <row r="54" spans="1:106" s="5" customFormat="1" ht="20.100000000000001" customHeight="1" thickBot="1" x14ac:dyDescent="0.35">
      <c r="A54" s="66" t="s">
        <v>62</v>
      </c>
      <c r="B54" s="35">
        <v>82.05</v>
      </c>
      <c r="C54" s="67" t="s">
        <v>67</v>
      </c>
      <c r="D54" s="36"/>
      <c r="E54" s="68">
        <f t="shared" si="0"/>
        <v>0</v>
      </c>
      <c r="F54" s="108">
        <v>0</v>
      </c>
      <c r="G54" s="129">
        <v>45</v>
      </c>
      <c r="H54" s="129">
        <v>0</v>
      </c>
      <c r="I54" s="130">
        <f t="shared" si="1"/>
        <v>0</v>
      </c>
      <c r="J54" s="64">
        <f t="shared" si="2"/>
        <v>0</v>
      </c>
      <c r="K54" s="65">
        <f t="shared" si="3"/>
        <v>0</v>
      </c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</row>
    <row r="55" spans="1:106" s="5" customFormat="1" ht="20.100000000000001" customHeight="1" thickBot="1" x14ac:dyDescent="0.35">
      <c r="A55" s="66" t="s">
        <v>44</v>
      </c>
      <c r="B55" s="35">
        <v>125.07</v>
      </c>
      <c r="C55" s="67" t="s">
        <v>67</v>
      </c>
      <c r="D55" s="36"/>
      <c r="E55" s="68">
        <f t="shared" si="0"/>
        <v>0</v>
      </c>
      <c r="F55" s="108">
        <v>0</v>
      </c>
      <c r="G55" s="129">
        <v>0</v>
      </c>
      <c r="H55" s="129">
        <v>25</v>
      </c>
      <c r="I55" s="130">
        <f t="shared" si="1"/>
        <v>0</v>
      </c>
      <c r="J55" s="64">
        <f t="shared" si="2"/>
        <v>0</v>
      </c>
      <c r="K55" s="65">
        <f t="shared" si="3"/>
        <v>0</v>
      </c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</row>
    <row r="56" spans="1:106" ht="20.100000000000001" customHeight="1" thickBot="1" x14ac:dyDescent="0.35">
      <c r="A56" s="72" t="s">
        <v>78</v>
      </c>
      <c r="B56" s="35">
        <v>102.56</v>
      </c>
      <c r="C56" s="67" t="s">
        <v>67</v>
      </c>
      <c r="D56" s="36"/>
      <c r="E56" s="68">
        <f t="shared" si="0"/>
        <v>0</v>
      </c>
      <c r="F56" s="108">
        <v>0</v>
      </c>
      <c r="G56" s="129">
        <v>3</v>
      </c>
      <c r="H56" s="129">
        <v>0</v>
      </c>
      <c r="I56" s="130">
        <f t="shared" si="1"/>
        <v>0</v>
      </c>
      <c r="J56" s="64">
        <f t="shared" si="2"/>
        <v>0</v>
      </c>
      <c r="K56" s="65">
        <f t="shared" si="3"/>
        <v>0</v>
      </c>
    </row>
    <row r="57" spans="1:106" ht="20.100000000000001" customHeight="1" thickBot="1" x14ac:dyDescent="0.35">
      <c r="A57" s="66" t="s">
        <v>92</v>
      </c>
      <c r="B57" s="35">
        <v>156.33000000000001</v>
      </c>
      <c r="C57" s="67" t="s">
        <v>67</v>
      </c>
      <c r="D57" s="36"/>
      <c r="E57" s="68">
        <f t="shared" si="0"/>
        <v>0</v>
      </c>
      <c r="F57" s="108">
        <v>0</v>
      </c>
      <c r="G57" s="129">
        <v>6</v>
      </c>
      <c r="H57" s="129">
        <v>0</v>
      </c>
      <c r="I57" s="130">
        <f t="shared" si="1"/>
        <v>0</v>
      </c>
      <c r="J57" s="64">
        <f t="shared" si="2"/>
        <v>0</v>
      </c>
      <c r="K57" s="65">
        <f t="shared" si="3"/>
        <v>0</v>
      </c>
    </row>
    <row r="58" spans="1:106" ht="20.100000000000001" customHeight="1" thickBot="1" x14ac:dyDescent="0.35">
      <c r="A58" s="66" t="s">
        <v>45</v>
      </c>
      <c r="B58" s="35">
        <v>254.18</v>
      </c>
      <c r="C58" s="67" t="s">
        <v>67</v>
      </c>
      <c r="D58" s="36"/>
      <c r="E58" s="68">
        <f t="shared" si="0"/>
        <v>0</v>
      </c>
      <c r="F58" s="108">
        <v>0</v>
      </c>
      <c r="G58" s="129">
        <v>1</v>
      </c>
      <c r="H58" s="129">
        <v>0</v>
      </c>
      <c r="I58" s="130">
        <f t="shared" si="1"/>
        <v>0</v>
      </c>
      <c r="J58" s="64">
        <f t="shared" si="2"/>
        <v>0</v>
      </c>
      <c r="K58" s="65">
        <f t="shared" si="3"/>
        <v>0</v>
      </c>
    </row>
    <row r="59" spans="1:106" s="5" customFormat="1" ht="20.100000000000001" customHeight="1" thickBot="1" x14ac:dyDescent="0.35">
      <c r="A59" s="66" t="s">
        <v>2</v>
      </c>
      <c r="B59" s="35">
        <v>19.7</v>
      </c>
      <c r="C59" s="67" t="s">
        <v>67</v>
      </c>
      <c r="D59" s="36"/>
      <c r="E59" s="68">
        <f t="shared" si="0"/>
        <v>0</v>
      </c>
      <c r="F59" s="108">
        <v>35</v>
      </c>
      <c r="G59" s="129">
        <v>0</v>
      </c>
      <c r="H59" s="129">
        <v>0</v>
      </c>
      <c r="I59" s="130">
        <f t="shared" si="1"/>
        <v>0</v>
      </c>
      <c r="J59" s="64">
        <f t="shared" si="2"/>
        <v>0</v>
      </c>
      <c r="K59" s="65">
        <f t="shared" si="3"/>
        <v>0</v>
      </c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</row>
    <row r="60" spans="1:106" s="5" customFormat="1" ht="20.100000000000001" customHeight="1" thickBot="1" x14ac:dyDescent="0.35">
      <c r="A60" s="66" t="s">
        <v>63</v>
      </c>
      <c r="B60" s="35">
        <v>11.17</v>
      </c>
      <c r="C60" s="67" t="s">
        <v>0</v>
      </c>
      <c r="D60" s="36"/>
      <c r="E60" s="68">
        <f t="shared" si="0"/>
        <v>0</v>
      </c>
      <c r="F60" s="108">
        <v>0</v>
      </c>
      <c r="G60" s="129">
        <v>0</v>
      </c>
      <c r="H60" s="129">
        <v>0</v>
      </c>
      <c r="I60" s="130">
        <f t="shared" si="1"/>
        <v>0</v>
      </c>
      <c r="J60" s="64">
        <f t="shared" si="2"/>
        <v>0</v>
      </c>
      <c r="K60" s="65">
        <f t="shared" si="3"/>
        <v>0</v>
      </c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</row>
    <row r="61" spans="1:106" s="5" customFormat="1" ht="20.100000000000001" customHeight="1" thickBot="1" x14ac:dyDescent="0.35">
      <c r="A61" s="66" t="s">
        <v>3</v>
      </c>
      <c r="B61" s="35">
        <v>15.39</v>
      </c>
      <c r="C61" s="67" t="s">
        <v>0</v>
      </c>
      <c r="D61" s="36"/>
      <c r="E61" s="68">
        <f t="shared" si="0"/>
        <v>0</v>
      </c>
      <c r="F61" s="108">
        <v>0</v>
      </c>
      <c r="G61" s="129">
        <v>1</v>
      </c>
      <c r="H61" s="129">
        <v>0</v>
      </c>
      <c r="I61" s="130">
        <f t="shared" si="1"/>
        <v>0</v>
      </c>
      <c r="J61" s="64">
        <f t="shared" si="2"/>
        <v>0</v>
      </c>
      <c r="K61" s="65">
        <f t="shared" si="3"/>
        <v>0</v>
      </c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</row>
    <row r="62" spans="1:106" s="5" customFormat="1" ht="20.100000000000001" customHeight="1" thickBot="1" x14ac:dyDescent="0.35">
      <c r="A62" s="66" t="s">
        <v>4</v>
      </c>
      <c r="B62" s="35">
        <v>31.25</v>
      </c>
      <c r="C62" s="67" t="s">
        <v>0</v>
      </c>
      <c r="D62" s="36"/>
      <c r="E62" s="68">
        <f t="shared" si="0"/>
        <v>0</v>
      </c>
      <c r="F62" s="108">
        <v>0</v>
      </c>
      <c r="G62" s="129">
        <v>0</v>
      </c>
      <c r="H62" s="129">
        <v>0</v>
      </c>
      <c r="I62" s="130">
        <f t="shared" si="1"/>
        <v>0</v>
      </c>
      <c r="J62" s="64">
        <f t="shared" si="2"/>
        <v>0</v>
      </c>
      <c r="K62" s="65">
        <f t="shared" si="3"/>
        <v>0</v>
      </c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</row>
    <row r="63" spans="1:106" s="5" customFormat="1" ht="20.100000000000001" customHeight="1" thickBot="1" x14ac:dyDescent="0.35">
      <c r="A63" s="66" t="s">
        <v>64</v>
      </c>
      <c r="B63" s="35">
        <v>12.55</v>
      </c>
      <c r="C63" s="67" t="s">
        <v>0</v>
      </c>
      <c r="D63" s="36"/>
      <c r="E63" s="68">
        <f t="shared" si="0"/>
        <v>0</v>
      </c>
      <c r="F63" s="108">
        <v>0</v>
      </c>
      <c r="G63" s="129">
        <v>0</v>
      </c>
      <c r="H63" s="129">
        <v>0</v>
      </c>
      <c r="I63" s="130">
        <f t="shared" si="1"/>
        <v>0</v>
      </c>
      <c r="J63" s="64">
        <f t="shared" si="2"/>
        <v>0</v>
      </c>
      <c r="K63" s="65">
        <f t="shared" si="3"/>
        <v>0</v>
      </c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</row>
    <row r="64" spans="1:106" s="5" customFormat="1" ht="20.100000000000001" customHeight="1" thickBot="1" x14ac:dyDescent="0.35">
      <c r="A64" s="66" t="s">
        <v>46</v>
      </c>
      <c r="B64" s="35">
        <v>10.42</v>
      </c>
      <c r="C64" s="67" t="s">
        <v>0</v>
      </c>
      <c r="D64" s="36"/>
      <c r="E64" s="68">
        <f t="shared" si="0"/>
        <v>0</v>
      </c>
      <c r="F64" s="108">
        <v>0</v>
      </c>
      <c r="G64" s="129">
        <v>0</v>
      </c>
      <c r="H64" s="129">
        <v>0</v>
      </c>
      <c r="I64" s="130">
        <f t="shared" si="1"/>
        <v>0</v>
      </c>
      <c r="J64" s="64">
        <f t="shared" si="2"/>
        <v>0</v>
      </c>
      <c r="K64" s="65">
        <f t="shared" si="3"/>
        <v>0</v>
      </c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</row>
    <row r="65" spans="1:106" s="5" customFormat="1" ht="20.100000000000001" customHeight="1" thickBot="1" x14ac:dyDescent="0.35">
      <c r="A65" s="66" t="s">
        <v>79</v>
      </c>
      <c r="B65" s="35">
        <v>7.22</v>
      </c>
      <c r="C65" s="69" t="s">
        <v>93</v>
      </c>
      <c r="D65" s="36"/>
      <c r="E65" s="68">
        <f t="shared" si="0"/>
        <v>0</v>
      </c>
      <c r="F65" s="108">
        <v>0</v>
      </c>
      <c r="G65" s="129">
        <v>0</v>
      </c>
      <c r="H65" s="129">
        <v>0</v>
      </c>
      <c r="I65" s="130">
        <f t="shared" si="1"/>
        <v>0</v>
      </c>
      <c r="J65" s="64">
        <f t="shared" si="2"/>
        <v>0</v>
      </c>
      <c r="K65" s="65">
        <f t="shared" si="3"/>
        <v>0</v>
      </c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</row>
    <row r="66" spans="1:106" s="5" customFormat="1" ht="20.100000000000001" customHeight="1" thickBot="1" x14ac:dyDescent="0.35">
      <c r="A66" s="66" t="s">
        <v>65</v>
      </c>
      <c r="B66" s="35">
        <v>175.05</v>
      </c>
      <c r="C66" s="69" t="s">
        <v>67</v>
      </c>
      <c r="D66" s="36"/>
      <c r="E66" s="68">
        <f t="shared" si="0"/>
        <v>0</v>
      </c>
      <c r="F66" s="108">
        <v>0</v>
      </c>
      <c r="G66" s="129">
        <v>0</v>
      </c>
      <c r="H66" s="129">
        <v>0</v>
      </c>
      <c r="I66" s="130">
        <f t="shared" si="1"/>
        <v>0</v>
      </c>
      <c r="J66" s="64">
        <f t="shared" si="2"/>
        <v>0</v>
      </c>
      <c r="K66" s="65">
        <f t="shared" si="3"/>
        <v>0</v>
      </c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</row>
    <row r="67" spans="1:106" s="5" customFormat="1" ht="20.100000000000001" customHeight="1" x14ac:dyDescent="0.3">
      <c r="A67" s="73" t="s">
        <v>66</v>
      </c>
      <c r="B67" s="49">
        <v>142.24</v>
      </c>
      <c r="C67" s="74" t="s">
        <v>67</v>
      </c>
      <c r="D67" s="50"/>
      <c r="E67" s="75">
        <f t="shared" si="0"/>
        <v>0</v>
      </c>
      <c r="F67" s="109">
        <v>0</v>
      </c>
      <c r="G67" s="129">
        <v>0</v>
      </c>
      <c r="H67" s="129">
        <v>0</v>
      </c>
      <c r="I67" s="130">
        <f t="shared" si="1"/>
        <v>0</v>
      </c>
      <c r="J67" s="64">
        <f t="shared" si="2"/>
        <v>0</v>
      </c>
      <c r="K67" s="65">
        <f t="shared" si="3"/>
        <v>0</v>
      </c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</row>
    <row r="68" spans="1:106" s="5" customFormat="1" ht="54" customHeight="1" thickBot="1" x14ac:dyDescent="0.35">
      <c r="A68" s="83" t="s">
        <v>174</v>
      </c>
      <c r="B68" s="146" t="s">
        <v>94</v>
      </c>
      <c r="C68" s="147"/>
      <c r="D68" s="147"/>
      <c r="E68" s="147"/>
      <c r="F68" s="147"/>
      <c r="G68" s="147"/>
      <c r="H68" s="148"/>
      <c r="I68" s="76">
        <v>108076.40000000001</v>
      </c>
      <c r="J68" s="131"/>
      <c r="K68" s="82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</row>
    <row r="69" spans="1:106" s="5" customFormat="1" ht="20.100000000000001" customHeight="1" thickBot="1" x14ac:dyDescent="0.35">
      <c r="A69" s="38" t="s">
        <v>122</v>
      </c>
      <c r="B69" s="77"/>
      <c r="C69" s="39"/>
      <c r="D69" s="40"/>
      <c r="E69" s="41"/>
      <c r="F69" s="42"/>
      <c r="G69" s="42"/>
      <c r="H69" s="42"/>
      <c r="I69" s="43"/>
      <c r="J69" s="42"/>
      <c r="K69" s="78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</row>
    <row r="70" spans="1:106" s="5" customFormat="1" ht="20.100000000000001" customHeight="1" thickBot="1" x14ac:dyDescent="0.35">
      <c r="A70" s="119" t="s">
        <v>123</v>
      </c>
      <c r="B70" s="120">
        <v>136.4</v>
      </c>
      <c r="C70" s="121" t="s">
        <v>68</v>
      </c>
      <c r="D70" s="44"/>
      <c r="E70" s="45">
        <f t="shared" ref="E70:E98" si="4">ROUND(D70-(D70*0.2),2)</f>
        <v>0</v>
      </c>
      <c r="F70" s="23">
        <v>0</v>
      </c>
      <c r="G70" s="110">
        <v>0</v>
      </c>
      <c r="H70" s="110">
        <v>100</v>
      </c>
      <c r="I70" s="130">
        <f t="shared" ref="I70:I98" si="5">F70*D70</f>
        <v>0</v>
      </c>
      <c r="J70" s="64">
        <f t="shared" ref="J70:J98" si="6">E70*G70</f>
        <v>0</v>
      </c>
      <c r="K70" s="65">
        <f t="shared" ref="K70:K98" si="7">E70*H70</f>
        <v>0</v>
      </c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</row>
    <row r="71" spans="1:106" s="5" customFormat="1" ht="20.100000000000001" customHeight="1" thickBot="1" x14ac:dyDescent="0.35">
      <c r="A71" s="122" t="s">
        <v>124</v>
      </c>
      <c r="B71" s="123">
        <v>124</v>
      </c>
      <c r="C71" s="124" t="s">
        <v>100</v>
      </c>
      <c r="D71" s="46"/>
      <c r="E71" s="47">
        <f t="shared" si="4"/>
        <v>0</v>
      </c>
      <c r="F71" s="79">
        <v>0</v>
      </c>
      <c r="G71" s="111">
        <v>0</v>
      </c>
      <c r="H71" s="111">
        <v>0</v>
      </c>
      <c r="I71" s="130">
        <f t="shared" si="5"/>
        <v>0</v>
      </c>
      <c r="J71" s="64">
        <f t="shared" si="6"/>
        <v>0</v>
      </c>
      <c r="K71" s="65">
        <f t="shared" si="7"/>
        <v>0</v>
      </c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</row>
    <row r="72" spans="1:106" s="5" customFormat="1" ht="20.100000000000001" customHeight="1" thickBot="1" x14ac:dyDescent="0.35">
      <c r="A72" s="122" t="s">
        <v>125</v>
      </c>
      <c r="B72" s="123">
        <v>161.19999999999999</v>
      </c>
      <c r="C72" s="125" t="s">
        <v>100</v>
      </c>
      <c r="D72" s="46"/>
      <c r="E72" s="47">
        <f t="shared" si="4"/>
        <v>0</v>
      </c>
      <c r="F72" s="79">
        <v>0</v>
      </c>
      <c r="G72" s="111">
        <v>0</v>
      </c>
      <c r="H72" s="111">
        <v>0</v>
      </c>
      <c r="I72" s="130">
        <f t="shared" si="5"/>
        <v>0</v>
      </c>
      <c r="J72" s="64">
        <f t="shared" si="6"/>
        <v>0</v>
      </c>
      <c r="K72" s="65">
        <f t="shared" si="7"/>
        <v>0</v>
      </c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</row>
    <row r="73" spans="1:106" s="5" customFormat="1" ht="20.100000000000001" customHeight="1" thickBot="1" x14ac:dyDescent="0.35">
      <c r="A73" s="122" t="s">
        <v>126</v>
      </c>
      <c r="B73" s="123">
        <v>198.4</v>
      </c>
      <c r="C73" s="125" t="s">
        <v>100</v>
      </c>
      <c r="D73" s="46"/>
      <c r="E73" s="47">
        <f t="shared" si="4"/>
        <v>0</v>
      </c>
      <c r="F73" s="79">
        <v>0</v>
      </c>
      <c r="G73" s="111">
        <v>0</v>
      </c>
      <c r="H73" s="111">
        <v>0</v>
      </c>
      <c r="I73" s="130">
        <f t="shared" si="5"/>
        <v>0</v>
      </c>
      <c r="J73" s="64">
        <f t="shared" si="6"/>
        <v>0</v>
      </c>
      <c r="K73" s="65">
        <f t="shared" si="7"/>
        <v>0</v>
      </c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</row>
    <row r="74" spans="1:106" s="5" customFormat="1" ht="20.100000000000001" customHeight="1" thickBot="1" x14ac:dyDescent="0.35">
      <c r="A74" s="122" t="s">
        <v>127</v>
      </c>
      <c r="B74" s="123">
        <v>78.58</v>
      </c>
      <c r="C74" s="124" t="s">
        <v>100</v>
      </c>
      <c r="D74" s="46"/>
      <c r="E74" s="47">
        <f t="shared" si="4"/>
        <v>0</v>
      </c>
      <c r="F74" s="79">
        <v>0</v>
      </c>
      <c r="G74" s="111">
        <v>0</v>
      </c>
      <c r="H74" s="111">
        <v>0</v>
      </c>
      <c r="I74" s="130">
        <f t="shared" si="5"/>
        <v>0</v>
      </c>
      <c r="J74" s="64">
        <f t="shared" si="6"/>
        <v>0</v>
      </c>
      <c r="K74" s="65">
        <f t="shared" si="7"/>
        <v>0</v>
      </c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</row>
    <row r="75" spans="1:106" s="5" customFormat="1" ht="20.100000000000001" customHeight="1" thickBot="1" x14ac:dyDescent="0.35">
      <c r="A75" s="122" t="s">
        <v>128</v>
      </c>
      <c r="B75" s="123">
        <v>37.200000000000003</v>
      </c>
      <c r="C75" s="125" t="s">
        <v>93</v>
      </c>
      <c r="D75" s="46"/>
      <c r="E75" s="47">
        <f t="shared" si="4"/>
        <v>0</v>
      </c>
      <c r="F75" s="79">
        <v>0</v>
      </c>
      <c r="G75" s="111">
        <v>0</v>
      </c>
      <c r="H75" s="111">
        <v>0</v>
      </c>
      <c r="I75" s="130">
        <f t="shared" si="5"/>
        <v>0</v>
      </c>
      <c r="J75" s="64">
        <f t="shared" si="6"/>
        <v>0</v>
      </c>
      <c r="K75" s="65">
        <f t="shared" si="7"/>
        <v>0</v>
      </c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</row>
    <row r="76" spans="1:106" s="5" customFormat="1" ht="20.100000000000001" customHeight="1" thickBot="1" x14ac:dyDescent="0.35">
      <c r="A76" s="122" t="s">
        <v>129</v>
      </c>
      <c r="B76" s="123">
        <v>55.8</v>
      </c>
      <c r="C76" s="125" t="s">
        <v>93</v>
      </c>
      <c r="D76" s="46"/>
      <c r="E76" s="47">
        <f t="shared" si="4"/>
        <v>0</v>
      </c>
      <c r="F76" s="79">
        <v>0</v>
      </c>
      <c r="G76" s="111">
        <v>0</v>
      </c>
      <c r="H76" s="111">
        <v>0</v>
      </c>
      <c r="I76" s="130">
        <f t="shared" si="5"/>
        <v>0</v>
      </c>
      <c r="J76" s="64">
        <f t="shared" si="6"/>
        <v>0</v>
      </c>
      <c r="K76" s="65">
        <f t="shared" si="7"/>
        <v>0</v>
      </c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</row>
    <row r="77" spans="1:106" s="5" customFormat="1" ht="20.100000000000001" customHeight="1" thickBot="1" x14ac:dyDescent="0.35">
      <c r="A77" s="122" t="s">
        <v>130</v>
      </c>
      <c r="B77" s="123">
        <v>90.52</v>
      </c>
      <c r="C77" s="124" t="s">
        <v>100</v>
      </c>
      <c r="D77" s="46"/>
      <c r="E77" s="47">
        <f t="shared" si="4"/>
        <v>0</v>
      </c>
      <c r="F77" s="79">
        <v>0</v>
      </c>
      <c r="G77" s="111">
        <v>0</v>
      </c>
      <c r="H77" s="111">
        <v>0</v>
      </c>
      <c r="I77" s="130">
        <f t="shared" si="5"/>
        <v>0</v>
      </c>
      <c r="J77" s="64">
        <f t="shared" si="6"/>
        <v>0</v>
      </c>
      <c r="K77" s="65">
        <f t="shared" si="7"/>
        <v>0</v>
      </c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</row>
    <row r="78" spans="1:106" s="5" customFormat="1" ht="20.100000000000001" customHeight="1" thickBot="1" x14ac:dyDescent="0.35">
      <c r="A78" s="122" t="s">
        <v>131</v>
      </c>
      <c r="B78" s="123">
        <v>84.23</v>
      </c>
      <c r="C78" s="125" t="s">
        <v>132</v>
      </c>
      <c r="D78" s="46"/>
      <c r="E78" s="47">
        <f t="shared" si="4"/>
        <v>0</v>
      </c>
      <c r="F78" s="79">
        <v>0</v>
      </c>
      <c r="G78" s="111">
        <v>0</v>
      </c>
      <c r="H78" s="111">
        <v>0</v>
      </c>
      <c r="I78" s="130">
        <f t="shared" si="5"/>
        <v>0</v>
      </c>
      <c r="J78" s="64">
        <f t="shared" si="6"/>
        <v>0</v>
      </c>
      <c r="K78" s="65">
        <f t="shared" si="7"/>
        <v>0</v>
      </c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</row>
    <row r="79" spans="1:106" s="5" customFormat="1" ht="20.100000000000001" customHeight="1" thickBot="1" x14ac:dyDescent="0.35">
      <c r="A79" s="122" t="s">
        <v>133</v>
      </c>
      <c r="B79" s="123">
        <v>181.04</v>
      </c>
      <c r="C79" s="124" t="s">
        <v>134</v>
      </c>
      <c r="D79" s="46"/>
      <c r="E79" s="47">
        <f t="shared" si="4"/>
        <v>0</v>
      </c>
      <c r="F79" s="79">
        <v>0</v>
      </c>
      <c r="G79" s="111">
        <v>0</v>
      </c>
      <c r="H79" s="111">
        <v>0</v>
      </c>
      <c r="I79" s="130">
        <f t="shared" si="5"/>
        <v>0</v>
      </c>
      <c r="J79" s="64">
        <f t="shared" si="6"/>
        <v>0</v>
      </c>
      <c r="K79" s="65">
        <f t="shared" si="7"/>
        <v>0</v>
      </c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</row>
    <row r="80" spans="1:106" s="5" customFormat="1" ht="20.100000000000001" customHeight="1" thickBot="1" x14ac:dyDescent="0.35">
      <c r="A80" s="122" t="s">
        <v>135</v>
      </c>
      <c r="B80" s="123">
        <v>243.04</v>
      </c>
      <c r="C80" s="124" t="s">
        <v>132</v>
      </c>
      <c r="D80" s="46"/>
      <c r="E80" s="47">
        <f t="shared" si="4"/>
        <v>0</v>
      </c>
      <c r="F80" s="79">
        <v>0</v>
      </c>
      <c r="G80" s="111">
        <v>0</v>
      </c>
      <c r="H80" s="111">
        <v>0</v>
      </c>
      <c r="I80" s="130">
        <f t="shared" si="5"/>
        <v>0</v>
      </c>
      <c r="J80" s="64">
        <f t="shared" si="6"/>
        <v>0</v>
      </c>
      <c r="K80" s="65">
        <f t="shared" si="7"/>
        <v>0</v>
      </c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</row>
    <row r="81" spans="1:106" s="5" customFormat="1" ht="20.100000000000001" customHeight="1" thickBot="1" x14ac:dyDescent="0.35">
      <c r="A81" s="122" t="s">
        <v>136</v>
      </c>
      <c r="B81" s="123">
        <v>305.04000000000002</v>
      </c>
      <c r="C81" s="124" t="s">
        <v>134</v>
      </c>
      <c r="D81" s="46"/>
      <c r="E81" s="47">
        <f t="shared" si="4"/>
        <v>0</v>
      </c>
      <c r="F81" s="79">
        <v>0</v>
      </c>
      <c r="G81" s="111">
        <v>0</v>
      </c>
      <c r="H81" s="111">
        <v>0</v>
      </c>
      <c r="I81" s="130">
        <f t="shared" si="5"/>
        <v>0</v>
      </c>
      <c r="J81" s="64">
        <f t="shared" si="6"/>
        <v>0</v>
      </c>
      <c r="K81" s="65">
        <f t="shared" si="7"/>
        <v>0</v>
      </c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</row>
    <row r="82" spans="1:106" s="5" customFormat="1" ht="20.100000000000001" customHeight="1" thickBot="1" x14ac:dyDescent="0.35">
      <c r="A82" s="122" t="s">
        <v>137</v>
      </c>
      <c r="B82" s="123">
        <v>53.88</v>
      </c>
      <c r="C82" s="124" t="s">
        <v>134</v>
      </c>
      <c r="D82" s="46"/>
      <c r="E82" s="47">
        <f t="shared" si="4"/>
        <v>0</v>
      </c>
      <c r="F82" s="79">
        <v>0</v>
      </c>
      <c r="G82" s="111">
        <v>0</v>
      </c>
      <c r="H82" s="111">
        <v>0</v>
      </c>
      <c r="I82" s="130">
        <f t="shared" si="5"/>
        <v>0</v>
      </c>
      <c r="J82" s="64">
        <f t="shared" si="6"/>
        <v>0</v>
      </c>
      <c r="K82" s="65">
        <f t="shared" si="7"/>
        <v>0</v>
      </c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</row>
    <row r="83" spans="1:106" s="5" customFormat="1" ht="20.100000000000001" customHeight="1" thickBot="1" x14ac:dyDescent="0.35">
      <c r="A83" s="122" t="s">
        <v>138</v>
      </c>
      <c r="B83" s="123">
        <v>64.48</v>
      </c>
      <c r="C83" s="125" t="s">
        <v>134</v>
      </c>
      <c r="D83" s="46"/>
      <c r="E83" s="47">
        <f t="shared" si="4"/>
        <v>0</v>
      </c>
      <c r="F83" s="79">
        <v>0</v>
      </c>
      <c r="G83" s="111">
        <v>0</v>
      </c>
      <c r="H83" s="111">
        <v>0</v>
      </c>
      <c r="I83" s="130">
        <f t="shared" si="5"/>
        <v>0</v>
      </c>
      <c r="J83" s="64">
        <f t="shared" si="6"/>
        <v>0</v>
      </c>
      <c r="K83" s="65">
        <f t="shared" si="7"/>
        <v>0</v>
      </c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</row>
    <row r="84" spans="1:106" s="5" customFormat="1" ht="20.100000000000001" customHeight="1" thickBot="1" x14ac:dyDescent="0.35">
      <c r="A84" s="122" t="s">
        <v>139</v>
      </c>
      <c r="B84" s="123">
        <v>70.680000000000007</v>
      </c>
      <c r="C84" s="125" t="s">
        <v>134</v>
      </c>
      <c r="D84" s="46"/>
      <c r="E84" s="47">
        <f t="shared" si="4"/>
        <v>0</v>
      </c>
      <c r="F84" s="79">
        <v>0</v>
      </c>
      <c r="G84" s="111">
        <v>0</v>
      </c>
      <c r="H84" s="111">
        <v>0</v>
      </c>
      <c r="I84" s="130">
        <f t="shared" si="5"/>
        <v>0</v>
      </c>
      <c r="J84" s="64">
        <f t="shared" si="6"/>
        <v>0</v>
      </c>
      <c r="K84" s="65">
        <f t="shared" si="7"/>
        <v>0</v>
      </c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</row>
    <row r="85" spans="1:106" s="5" customFormat="1" ht="20.100000000000001" customHeight="1" thickBot="1" x14ac:dyDescent="0.35">
      <c r="A85" s="122" t="s">
        <v>140</v>
      </c>
      <c r="B85" s="123">
        <v>13.64</v>
      </c>
      <c r="C85" s="125" t="s">
        <v>134</v>
      </c>
      <c r="D85" s="46"/>
      <c r="E85" s="47">
        <f t="shared" si="4"/>
        <v>0</v>
      </c>
      <c r="F85" s="79">
        <v>0</v>
      </c>
      <c r="G85" s="111">
        <v>0</v>
      </c>
      <c r="H85" s="111">
        <v>0</v>
      </c>
      <c r="I85" s="130">
        <f t="shared" si="5"/>
        <v>0</v>
      </c>
      <c r="J85" s="64">
        <f t="shared" si="6"/>
        <v>0</v>
      </c>
      <c r="K85" s="65">
        <f t="shared" si="7"/>
        <v>0</v>
      </c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</row>
    <row r="86" spans="1:106" s="5" customFormat="1" ht="20.100000000000001" customHeight="1" thickBot="1" x14ac:dyDescent="0.35">
      <c r="A86" s="122" t="s">
        <v>141</v>
      </c>
      <c r="B86" s="123">
        <v>21.08</v>
      </c>
      <c r="C86" s="125" t="s">
        <v>132</v>
      </c>
      <c r="D86" s="46"/>
      <c r="E86" s="47">
        <f t="shared" si="4"/>
        <v>0</v>
      </c>
      <c r="F86" s="79">
        <v>0</v>
      </c>
      <c r="G86" s="111">
        <v>0</v>
      </c>
      <c r="H86" s="111">
        <v>0</v>
      </c>
      <c r="I86" s="130">
        <f t="shared" si="5"/>
        <v>0</v>
      </c>
      <c r="J86" s="64">
        <f t="shared" si="6"/>
        <v>0</v>
      </c>
      <c r="K86" s="65">
        <f t="shared" si="7"/>
        <v>0</v>
      </c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</row>
    <row r="87" spans="1:106" s="5" customFormat="1" ht="20.100000000000001" customHeight="1" thickBot="1" x14ac:dyDescent="0.35">
      <c r="A87" s="122" t="s">
        <v>142</v>
      </c>
      <c r="B87" s="123">
        <v>9.3000000000000007</v>
      </c>
      <c r="C87" s="125" t="s">
        <v>132</v>
      </c>
      <c r="D87" s="46"/>
      <c r="E87" s="47">
        <f t="shared" si="4"/>
        <v>0</v>
      </c>
      <c r="F87" s="79">
        <v>0</v>
      </c>
      <c r="G87" s="111">
        <v>0</v>
      </c>
      <c r="H87" s="111">
        <v>0</v>
      </c>
      <c r="I87" s="130">
        <f t="shared" si="5"/>
        <v>0</v>
      </c>
      <c r="J87" s="64">
        <f t="shared" si="6"/>
        <v>0</v>
      </c>
      <c r="K87" s="65">
        <f t="shared" si="7"/>
        <v>0</v>
      </c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</row>
    <row r="88" spans="1:106" s="5" customFormat="1" ht="20.100000000000001" customHeight="1" thickBot="1" x14ac:dyDescent="0.35">
      <c r="A88" s="122" t="s">
        <v>143</v>
      </c>
      <c r="B88" s="123">
        <v>30.36</v>
      </c>
      <c r="C88" s="125" t="s">
        <v>134</v>
      </c>
      <c r="D88" s="46"/>
      <c r="E88" s="47">
        <f t="shared" si="4"/>
        <v>0</v>
      </c>
      <c r="F88" s="79">
        <v>0</v>
      </c>
      <c r="G88" s="111">
        <v>0</v>
      </c>
      <c r="H88" s="111">
        <v>0</v>
      </c>
      <c r="I88" s="130">
        <f t="shared" si="5"/>
        <v>0</v>
      </c>
      <c r="J88" s="64">
        <f t="shared" si="6"/>
        <v>0</v>
      </c>
      <c r="K88" s="65">
        <f t="shared" si="7"/>
        <v>0</v>
      </c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</row>
    <row r="89" spans="1:106" s="5" customFormat="1" ht="20.100000000000001" customHeight="1" thickBot="1" x14ac:dyDescent="0.35">
      <c r="A89" s="122" t="s">
        <v>144</v>
      </c>
      <c r="B89" s="123">
        <v>107.55</v>
      </c>
      <c r="C89" s="124" t="s">
        <v>134</v>
      </c>
      <c r="D89" s="46"/>
      <c r="E89" s="47">
        <f t="shared" si="4"/>
        <v>0</v>
      </c>
      <c r="F89" s="79">
        <v>0</v>
      </c>
      <c r="G89" s="111">
        <v>0</v>
      </c>
      <c r="H89" s="111">
        <v>0</v>
      </c>
      <c r="I89" s="130">
        <f t="shared" si="5"/>
        <v>0</v>
      </c>
      <c r="J89" s="64">
        <f t="shared" si="6"/>
        <v>0</v>
      </c>
      <c r="K89" s="65">
        <f t="shared" si="7"/>
        <v>0</v>
      </c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</row>
    <row r="90" spans="1:106" s="5" customFormat="1" ht="20.100000000000001" customHeight="1" thickBot="1" x14ac:dyDescent="0.35">
      <c r="A90" s="122" t="s">
        <v>145</v>
      </c>
      <c r="B90" s="123">
        <v>160.05000000000001</v>
      </c>
      <c r="C90" s="124" t="s">
        <v>134</v>
      </c>
      <c r="D90" s="46"/>
      <c r="E90" s="47">
        <f t="shared" si="4"/>
        <v>0</v>
      </c>
      <c r="F90" s="79">
        <v>0</v>
      </c>
      <c r="G90" s="111">
        <v>0</v>
      </c>
      <c r="H90" s="111">
        <v>0</v>
      </c>
      <c r="I90" s="130">
        <f t="shared" si="5"/>
        <v>0</v>
      </c>
      <c r="J90" s="64">
        <f t="shared" si="6"/>
        <v>0</v>
      </c>
      <c r="K90" s="65">
        <f t="shared" si="7"/>
        <v>0</v>
      </c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</row>
    <row r="91" spans="1:106" s="5" customFormat="1" ht="20.100000000000001" customHeight="1" thickBot="1" x14ac:dyDescent="0.35">
      <c r="A91" s="122" t="s">
        <v>146</v>
      </c>
      <c r="B91" s="123">
        <v>122.76</v>
      </c>
      <c r="C91" s="125" t="s">
        <v>68</v>
      </c>
      <c r="D91" s="46"/>
      <c r="E91" s="47">
        <f t="shared" si="4"/>
        <v>0</v>
      </c>
      <c r="F91" s="79">
        <v>0</v>
      </c>
      <c r="G91" s="111">
        <v>0</v>
      </c>
      <c r="H91" s="111">
        <v>0</v>
      </c>
      <c r="I91" s="130">
        <f t="shared" si="5"/>
        <v>0</v>
      </c>
      <c r="J91" s="64">
        <f t="shared" si="6"/>
        <v>0</v>
      </c>
      <c r="K91" s="65">
        <f t="shared" si="7"/>
        <v>0</v>
      </c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</row>
    <row r="92" spans="1:106" s="5" customFormat="1" ht="20.100000000000001" customHeight="1" thickBot="1" x14ac:dyDescent="0.35">
      <c r="A92" s="122" t="s">
        <v>147</v>
      </c>
      <c r="B92" s="123">
        <v>105.4</v>
      </c>
      <c r="C92" s="125" t="s">
        <v>68</v>
      </c>
      <c r="D92" s="46"/>
      <c r="E92" s="47">
        <f t="shared" si="4"/>
        <v>0</v>
      </c>
      <c r="F92" s="79">
        <v>0</v>
      </c>
      <c r="G92" s="111">
        <v>0</v>
      </c>
      <c r="H92" s="111">
        <v>0</v>
      </c>
      <c r="I92" s="130">
        <f t="shared" si="5"/>
        <v>0</v>
      </c>
      <c r="J92" s="64">
        <f t="shared" si="6"/>
        <v>0</v>
      </c>
      <c r="K92" s="65">
        <f t="shared" si="7"/>
        <v>0</v>
      </c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</row>
    <row r="93" spans="1:106" s="5" customFormat="1" ht="20.100000000000001" customHeight="1" thickBot="1" x14ac:dyDescent="0.35">
      <c r="A93" s="122" t="s">
        <v>148</v>
      </c>
      <c r="B93" s="123">
        <v>37.200000000000003</v>
      </c>
      <c r="C93" s="125" t="s">
        <v>132</v>
      </c>
      <c r="D93" s="46"/>
      <c r="E93" s="47">
        <f t="shared" si="4"/>
        <v>0</v>
      </c>
      <c r="F93" s="79">
        <v>0</v>
      </c>
      <c r="G93" s="111">
        <v>0</v>
      </c>
      <c r="H93" s="111">
        <v>0</v>
      </c>
      <c r="I93" s="130">
        <f t="shared" si="5"/>
        <v>0</v>
      </c>
      <c r="J93" s="64">
        <f t="shared" si="6"/>
        <v>0</v>
      </c>
      <c r="K93" s="65">
        <f t="shared" si="7"/>
        <v>0</v>
      </c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</row>
    <row r="94" spans="1:106" s="5" customFormat="1" ht="20.100000000000001" customHeight="1" thickBot="1" x14ac:dyDescent="0.35">
      <c r="A94" s="122" t="s">
        <v>149</v>
      </c>
      <c r="B94" s="123">
        <v>60.76</v>
      </c>
      <c r="C94" s="125" t="s">
        <v>132</v>
      </c>
      <c r="D94" s="46"/>
      <c r="E94" s="47">
        <f t="shared" si="4"/>
        <v>0</v>
      </c>
      <c r="F94" s="79">
        <v>0</v>
      </c>
      <c r="G94" s="111">
        <v>0</v>
      </c>
      <c r="H94" s="111">
        <v>0</v>
      </c>
      <c r="I94" s="130">
        <f t="shared" si="5"/>
        <v>0</v>
      </c>
      <c r="J94" s="64">
        <f t="shared" si="6"/>
        <v>0</v>
      </c>
      <c r="K94" s="65">
        <f t="shared" si="7"/>
        <v>0</v>
      </c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</row>
    <row r="95" spans="1:106" s="5" customFormat="1" ht="20.100000000000001" customHeight="1" thickBot="1" x14ac:dyDescent="0.35">
      <c r="A95" s="122" t="s">
        <v>150</v>
      </c>
      <c r="B95" s="123">
        <v>84.23</v>
      </c>
      <c r="C95" s="124" t="s">
        <v>134</v>
      </c>
      <c r="D95" s="46"/>
      <c r="E95" s="47">
        <f t="shared" si="4"/>
        <v>0</v>
      </c>
      <c r="F95" s="24">
        <v>0</v>
      </c>
      <c r="G95" s="112">
        <v>0</v>
      </c>
      <c r="H95" s="112">
        <v>0</v>
      </c>
      <c r="I95" s="130">
        <f t="shared" si="5"/>
        <v>0</v>
      </c>
      <c r="J95" s="64">
        <f t="shared" si="6"/>
        <v>0</v>
      </c>
      <c r="K95" s="65">
        <f t="shared" si="7"/>
        <v>0</v>
      </c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</row>
    <row r="96" spans="1:106" s="5" customFormat="1" ht="20.100000000000001" customHeight="1" thickBot="1" x14ac:dyDescent="0.35">
      <c r="A96" s="122" t="s">
        <v>151</v>
      </c>
      <c r="B96" s="123">
        <v>105.4</v>
      </c>
      <c r="C96" s="124" t="s">
        <v>134</v>
      </c>
      <c r="D96" s="46"/>
      <c r="E96" s="47">
        <f t="shared" si="4"/>
        <v>0</v>
      </c>
      <c r="F96" s="24">
        <v>0</v>
      </c>
      <c r="G96" s="112">
        <v>0</v>
      </c>
      <c r="H96" s="112">
        <v>0</v>
      </c>
      <c r="I96" s="130">
        <f t="shared" si="5"/>
        <v>0</v>
      </c>
      <c r="J96" s="64">
        <f t="shared" si="6"/>
        <v>0</v>
      </c>
      <c r="K96" s="65">
        <f t="shared" si="7"/>
        <v>0</v>
      </c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</row>
    <row r="97" spans="1:106" s="5" customFormat="1" ht="20.100000000000001" customHeight="1" thickBot="1" x14ac:dyDescent="0.35">
      <c r="A97" s="122" t="s">
        <v>152</v>
      </c>
      <c r="B97" s="123">
        <v>22.77</v>
      </c>
      <c r="C97" s="125" t="s">
        <v>134</v>
      </c>
      <c r="D97" s="46"/>
      <c r="E97" s="47">
        <f t="shared" si="4"/>
        <v>0</v>
      </c>
      <c r="F97" s="24">
        <v>0</v>
      </c>
      <c r="G97" s="112">
        <v>0</v>
      </c>
      <c r="H97" s="112">
        <v>0</v>
      </c>
      <c r="I97" s="130">
        <f t="shared" si="5"/>
        <v>0</v>
      </c>
      <c r="J97" s="64">
        <f t="shared" si="6"/>
        <v>0</v>
      </c>
      <c r="K97" s="65">
        <f t="shared" si="7"/>
        <v>0</v>
      </c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</row>
    <row r="98" spans="1:106" s="5" customFormat="1" ht="23.4" customHeight="1" thickBot="1" x14ac:dyDescent="0.35">
      <c r="A98" s="126" t="s">
        <v>153</v>
      </c>
      <c r="B98" s="127">
        <v>206.16</v>
      </c>
      <c r="C98" s="128" t="s">
        <v>134</v>
      </c>
      <c r="D98" s="80"/>
      <c r="E98" s="81">
        <f t="shared" si="4"/>
        <v>0</v>
      </c>
      <c r="F98" s="37">
        <v>0</v>
      </c>
      <c r="G98" s="113">
        <v>0</v>
      </c>
      <c r="H98" s="113">
        <v>0</v>
      </c>
      <c r="I98" s="130">
        <f t="shared" si="5"/>
        <v>0</v>
      </c>
      <c r="J98" s="64">
        <f t="shared" si="6"/>
        <v>0</v>
      </c>
      <c r="K98" s="65">
        <f t="shared" si="7"/>
        <v>0</v>
      </c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</row>
    <row r="99" spans="1:106" s="5" customFormat="1" ht="20.100000000000001" customHeight="1" thickBot="1" x14ac:dyDescent="0.35">
      <c r="A99" s="149" t="s">
        <v>155</v>
      </c>
      <c r="B99" s="150"/>
      <c r="C99" s="150"/>
      <c r="D99" s="150"/>
      <c r="E99" s="150"/>
      <c r="F99" s="150"/>
      <c r="G99" s="150"/>
      <c r="H99" s="150"/>
      <c r="I99" s="25">
        <f>SUM(I6:I98)</f>
        <v>108076.40000000001</v>
      </c>
      <c r="J99" s="25">
        <f>SUM(J6:J98)</f>
        <v>0</v>
      </c>
      <c r="K99" s="25">
        <f>SUM(K6:K98)</f>
        <v>0</v>
      </c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</row>
    <row r="100" spans="1:106" s="5" customFormat="1" ht="20.100000000000001" customHeight="1" thickBot="1" x14ac:dyDescent="0.35">
      <c r="A100" s="48"/>
      <c r="B100" s="26"/>
      <c r="C100" s="48"/>
      <c r="D100"/>
      <c r="E100" s="19"/>
      <c r="F100"/>
      <c r="G100" s="84"/>
      <c r="H100" s="84"/>
      <c r="I100" s="9" t="s">
        <v>154</v>
      </c>
      <c r="J100" s="9" t="s">
        <v>12</v>
      </c>
      <c r="K100" s="9" t="s">
        <v>103</v>
      </c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</row>
    <row r="101" spans="1:106" ht="45" customHeight="1" x14ac:dyDescent="0.3">
      <c r="A101" s="145" t="s">
        <v>13</v>
      </c>
      <c r="B101" s="145"/>
      <c r="C101" s="145"/>
      <c r="D101" s="145"/>
      <c r="E101" s="145"/>
      <c r="F101" s="145"/>
      <c r="G101" s="145"/>
      <c r="H101" s="145"/>
      <c r="I101" s="145"/>
      <c r="J101" s="145"/>
      <c r="K101" s="145"/>
    </row>
    <row r="102" spans="1:106" x14ac:dyDescent="0.3">
      <c r="B102"/>
      <c r="C102"/>
      <c r="D102"/>
      <c r="E102"/>
      <c r="F102" s="19"/>
      <c r="G102" s="19"/>
      <c r="H102" s="19"/>
      <c r="I102" s="19"/>
      <c r="K102" s="19"/>
    </row>
    <row r="103" spans="1:106" ht="15.6" x14ac:dyDescent="0.3">
      <c r="A103" t="s">
        <v>14</v>
      </c>
      <c r="B103"/>
      <c r="C103"/>
      <c r="D103" s="140"/>
      <c r="E103" s="140"/>
      <c r="F103" s="140"/>
      <c r="G103" s="140"/>
      <c r="H103" s="140"/>
      <c r="I103" s="140"/>
      <c r="J103" s="140"/>
      <c r="K103" s="19"/>
    </row>
    <row r="104" spans="1:106" ht="15.6" x14ac:dyDescent="0.3">
      <c r="D104" s="52"/>
      <c r="E104" s="53"/>
      <c r="F104" s="53"/>
      <c r="G104" s="53"/>
      <c r="H104" s="53"/>
      <c r="I104" s="53"/>
      <c r="J104" s="53"/>
    </row>
    <row r="105" spans="1:106" ht="15.6" x14ac:dyDescent="0.3">
      <c r="D105" s="52"/>
      <c r="E105" s="53"/>
      <c r="F105" s="53"/>
      <c r="G105" s="53"/>
      <c r="H105" s="53"/>
      <c r="I105" s="53"/>
      <c r="J105" s="53"/>
    </row>
    <row r="106" spans="1:106" ht="15.6" x14ac:dyDescent="0.3">
      <c r="D106" s="52"/>
      <c r="E106" s="53"/>
      <c r="F106" s="53"/>
      <c r="G106" s="53"/>
      <c r="H106" s="53"/>
      <c r="I106" s="53"/>
      <c r="J106" s="53"/>
    </row>
    <row r="107" spans="1:106" ht="15.6" x14ac:dyDescent="0.3">
      <c r="D107" s="52"/>
      <c r="E107" s="54"/>
      <c r="F107" s="53"/>
      <c r="G107" s="53"/>
      <c r="H107" s="53"/>
      <c r="I107" s="53"/>
      <c r="J107" s="53"/>
    </row>
  </sheetData>
  <sheetProtection algorithmName="SHA-512" hashValue="1DRRoOwX7yvXS7G00+uHStGEsCYAtELakIlamsw0xhcgF23cHVp/i6Ob/B3gNQUxDf5EtCTJfIJt0yYxP5nE2w==" saltValue="9DgZ7LDTTKCqnzU3fwcX2A==" spinCount="100000" sheet="1" objects="1" scenarios="1"/>
  <mergeCells count="7">
    <mergeCell ref="D103:J103"/>
    <mergeCell ref="A1:K1"/>
    <mergeCell ref="A2:K2"/>
    <mergeCell ref="B4:C4"/>
    <mergeCell ref="A101:K101"/>
    <mergeCell ref="B68:H68"/>
    <mergeCell ref="A99:H99"/>
  </mergeCells>
  <pageMargins left="0.7" right="0.7" top="0.75" bottom="0.75" header="0.3" footer="0.3"/>
  <pageSetup paperSize="9" scale="3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74"/>
  <sheetViews>
    <sheetView tabSelected="1" view="pageBreakPreview" topLeftCell="A58" zoomScale="70" zoomScaleNormal="70" zoomScaleSheetLayoutView="70" workbookViewId="0">
      <selection activeCell="L67" sqref="L67"/>
    </sheetView>
  </sheetViews>
  <sheetFormatPr baseColWidth="10" defaultRowHeight="14.4" x14ac:dyDescent="0.3"/>
  <cols>
    <col min="1" max="1" width="33.5546875" customWidth="1"/>
    <col min="2" max="2" width="18.5546875" customWidth="1"/>
    <col min="3" max="5" width="19.88671875" customWidth="1"/>
    <col min="6" max="6" width="23.44140625" customWidth="1"/>
    <col min="7" max="7" width="25.88671875" customWidth="1"/>
  </cols>
  <sheetData>
    <row r="1" spans="1:7" ht="17.399999999999999" x14ac:dyDescent="0.3">
      <c r="A1" s="158" t="s">
        <v>109</v>
      </c>
      <c r="B1" s="159"/>
      <c r="C1" s="159"/>
      <c r="D1" s="159"/>
      <c r="E1" s="159"/>
      <c r="F1" s="159"/>
      <c r="G1" s="160"/>
    </row>
    <row r="2" spans="1:7" ht="18" thickBot="1" x14ac:dyDescent="0.35">
      <c r="A2" s="161" t="s">
        <v>15</v>
      </c>
      <c r="B2" s="162"/>
      <c r="C2" s="162"/>
      <c r="D2" s="162"/>
      <c r="E2" s="162"/>
      <c r="F2" s="162"/>
      <c r="G2" s="163"/>
    </row>
    <row r="5" spans="1:7" ht="72" x14ac:dyDescent="0.3">
      <c r="A5" s="10"/>
      <c r="B5" s="11" t="s">
        <v>20</v>
      </c>
      <c r="C5" s="12" t="s">
        <v>16</v>
      </c>
      <c r="D5" s="13" t="s">
        <v>18</v>
      </c>
      <c r="E5" s="13" t="s">
        <v>69</v>
      </c>
      <c r="F5" s="13" t="s">
        <v>70</v>
      </c>
      <c r="G5" s="14" t="s">
        <v>21</v>
      </c>
    </row>
    <row r="6" spans="1:7" s="84" customFormat="1" x14ac:dyDescent="0.3">
      <c r="A6" s="151" t="s">
        <v>104</v>
      </c>
      <c r="B6" s="155">
        <v>90</v>
      </c>
      <c r="C6" s="155">
        <v>44.16</v>
      </c>
      <c r="D6" s="106" t="s">
        <v>26</v>
      </c>
      <c r="E6" s="21"/>
      <c r="F6" s="153">
        <f>SUM(E6:E9)</f>
        <v>0</v>
      </c>
      <c r="G6" s="154">
        <f>F6*B6</f>
        <v>0</v>
      </c>
    </row>
    <row r="7" spans="1:7" s="84" customFormat="1" ht="28.8" x14ac:dyDescent="0.3">
      <c r="A7" s="151"/>
      <c r="B7" s="156"/>
      <c r="C7" s="156"/>
      <c r="D7" s="106" t="s">
        <v>27</v>
      </c>
      <c r="E7" s="21"/>
      <c r="F7" s="153"/>
      <c r="G7" s="154"/>
    </row>
    <row r="8" spans="1:7" s="84" customFormat="1" x14ac:dyDescent="0.3">
      <c r="A8" s="151"/>
      <c r="B8" s="156"/>
      <c r="C8" s="156"/>
      <c r="D8" s="106" t="s">
        <v>25</v>
      </c>
      <c r="E8" s="21"/>
      <c r="F8" s="153"/>
      <c r="G8" s="154"/>
    </row>
    <row r="9" spans="1:7" s="84" customFormat="1" x14ac:dyDescent="0.3">
      <c r="A9" s="151"/>
      <c r="B9" s="157"/>
      <c r="C9" s="157"/>
      <c r="D9" s="106" t="s">
        <v>19</v>
      </c>
      <c r="E9" s="21"/>
      <c r="F9" s="153"/>
      <c r="G9" s="154"/>
    </row>
    <row r="10" spans="1:7" x14ac:dyDescent="0.3">
      <c r="A10" s="151" t="s">
        <v>110</v>
      </c>
      <c r="B10" s="155">
        <v>2600</v>
      </c>
      <c r="C10" s="155">
        <v>41.61</v>
      </c>
      <c r="D10" s="106" t="s">
        <v>26</v>
      </c>
      <c r="E10" s="21"/>
      <c r="F10" s="153">
        <f>SUM(E10:E13)</f>
        <v>0</v>
      </c>
      <c r="G10" s="154">
        <f>F10*B10</f>
        <v>0</v>
      </c>
    </row>
    <row r="11" spans="1:7" ht="28.8" x14ac:dyDescent="0.3">
      <c r="A11" s="151"/>
      <c r="B11" s="156"/>
      <c r="C11" s="156"/>
      <c r="D11" s="106" t="s">
        <v>27</v>
      </c>
      <c r="E11" s="21"/>
      <c r="F11" s="153"/>
      <c r="G11" s="154"/>
    </row>
    <row r="12" spans="1:7" x14ac:dyDescent="0.3">
      <c r="A12" s="151"/>
      <c r="B12" s="156"/>
      <c r="C12" s="156"/>
      <c r="D12" s="106" t="s">
        <v>25</v>
      </c>
      <c r="E12" s="21"/>
      <c r="F12" s="153"/>
      <c r="G12" s="154"/>
    </row>
    <row r="13" spans="1:7" x14ac:dyDescent="0.3">
      <c r="A13" s="151"/>
      <c r="B13" s="157"/>
      <c r="C13" s="157"/>
      <c r="D13" s="106" t="s">
        <v>19</v>
      </c>
      <c r="E13" s="21"/>
      <c r="F13" s="153"/>
      <c r="G13" s="154"/>
    </row>
    <row r="14" spans="1:7" s="84" customFormat="1" x14ac:dyDescent="0.3">
      <c r="A14" s="151" t="s">
        <v>111</v>
      </c>
      <c r="B14" s="155">
        <v>500</v>
      </c>
      <c r="C14" s="155">
        <v>26.59</v>
      </c>
      <c r="D14" s="106" t="s">
        <v>26</v>
      </c>
      <c r="E14" s="21"/>
      <c r="F14" s="153">
        <f>SUM(E14:E17)</f>
        <v>0</v>
      </c>
      <c r="G14" s="154">
        <f>F14*B14</f>
        <v>0</v>
      </c>
    </row>
    <row r="15" spans="1:7" s="84" customFormat="1" ht="28.8" x14ac:dyDescent="0.3">
      <c r="A15" s="151"/>
      <c r="B15" s="156"/>
      <c r="C15" s="156"/>
      <c r="D15" s="106" t="s">
        <v>27</v>
      </c>
      <c r="E15" s="21"/>
      <c r="F15" s="153"/>
      <c r="G15" s="154"/>
    </row>
    <row r="16" spans="1:7" s="84" customFormat="1" x14ac:dyDescent="0.3">
      <c r="A16" s="151"/>
      <c r="B16" s="156"/>
      <c r="C16" s="156"/>
      <c r="D16" s="106" t="s">
        <v>25</v>
      </c>
      <c r="E16" s="21"/>
      <c r="F16" s="153"/>
      <c r="G16" s="154"/>
    </row>
    <row r="17" spans="1:7" s="84" customFormat="1" x14ac:dyDescent="0.3">
      <c r="A17" s="151"/>
      <c r="B17" s="157"/>
      <c r="C17" s="157"/>
      <c r="D17" s="106" t="s">
        <v>19</v>
      </c>
      <c r="E17" s="21"/>
      <c r="F17" s="153"/>
      <c r="G17" s="154"/>
    </row>
    <row r="18" spans="1:7" s="84" customFormat="1" x14ac:dyDescent="0.3">
      <c r="A18" s="151" t="s">
        <v>206</v>
      </c>
      <c r="B18" s="155">
        <f>4600+330</f>
        <v>4930</v>
      </c>
      <c r="C18" s="155">
        <v>33.58</v>
      </c>
      <c r="D18" s="106" t="s">
        <v>26</v>
      </c>
      <c r="E18" s="21"/>
      <c r="F18" s="153">
        <f>SUM(E18:E21)</f>
        <v>0</v>
      </c>
      <c r="G18" s="154">
        <f>F18*B18</f>
        <v>0</v>
      </c>
    </row>
    <row r="19" spans="1:7" s="84" customFormat="1" ht="28.8" x14ac:dyDescent="0.3">
      <c r="A19" s="151"/>
      <c r="B19" s="156"/>
      <c r="C19" s="156"/>
      <c r="D19" s="106" t="s">
        <v>27</v>
      </c>
      <c r="E19" s="21"/>
      <c r="F19" s="153"/>
      <c r="G19" s="154"/>
    </row>
    <row r="20" spans="1:7" s="84" customFormat="1" x14ac:dyDescent="0.3">
      <c r="A20" s="151"/>
      <c r="B20" s="156"/>
      <c r="C20" s="156"/>
      <c r="D20" s="106" t="s">
        <v>25</v>
      </c>
      <c r="E20" s="21"/>
      <c r="F20" s="153"/>
      <c r="G20" s="154"/>
    </row>
    <row r="21" spans="1:7" s="84" customFormat="1" x14ac:dyDescent="0.3">
      <c r="A21" s="151"/>
      <c r="B21" s="157"/>
      <c r="C21" s="157"/>
      <c r="D21" s="106" t="s">
        <v>19</v>
      </c>
      <c r="E21" s="21"/>
      <c r="F21" s="153"/>
      <c r="G21" s="154"/>
    </row>
    <row r="22" spans="1:7" s="84" customFormat="1" x14ac:dyDescent="0.3">
      <c r="A22" s="151" t="s">
        <v>207</v>
      </c>
      <c r="B22" s="155">
        <f>1400+2090</f>
        <v>3490</v>
      </c>
      <c r="C22" s="155">
        <v>36.93</v>
      </c>
      <c r="D22" s="106" t="s">
        <v>26</v>
      </c>
      <c r="E22" s="21"/>
      <c r="F22" s="153">
        <f>SUM(E22:E25)</f>
        <v>0</v>
      </c>
      <c r="G22" s="154">
        <f>F22*B22</f>
        <v>0</v>
      </c>
    </row>
    <row r="23" spans="1:7" s="84" customFormat="1" ht="28.8" x14ac:dyDescent="0.3">
      <c r="A23" s="151"/>
      <c r="B23" s="156"/>
      <c r="C23" s="156"/>
      <c r="D23" s="106" t="s">
        <v>27</v>
      </c>
      <c r="E23" s="21"/>
      <c r="F23" s="153"/>
      <c r="G23" s="154"/>
    </row>
    <row r="24" spans="1:7" s="84" customFormat="1" x14ac:dyDescent="0.3">
      <c r="A24" s="151"/>
      <c r="B24" s="156"/>
      <c r="C24" s="156"/>
      <c r="D24" s="106" t="s">
        <v>25</v>
      </c>
      <c r="E24" s="21"/>
      <c r="F24" s="153"/>
      <c r="G24" s="154"/>
    </row>
    <row r="25" spans="1:7" s="84" customFormat="1" x14ac:dyDescent="0.3">
      <c r="A25" s="151"/>
      <c r="B25" s="157"/>
      <c r="C25" s="157"/>
      <c r="D25" s="106" t="s">
        <v>19</v>
      </c>
      <c r="E25" s="21"/>
      <c r="F25" s="153"/>
      <c r="G25" s="154"/>
    </row>
    <row r="26" spans="1:7" s="84" customFormat="1" x14ac:dyDescent="0.3">
      <c r="A26" s="151" t="s">
        <v>116</v>
      </c>
      <c r="B26" s="155">
        <v>870</v>
      </c>
      <c r="C26" s="155">
        <v>15</v>
      </c>
      <c r="D26" s="106" t="s">
        <v>26</v>
      </c>
      <c r="E26" s="21"/>
      <c r="F26" s="153">
        <f>SUM(E26:E29)</f>
        <v>0</v>
      </c>
      <c r="G26" s="154">
        <f>F26*B26</f>
        <v>0</v>
      </c>
    </row>
    <row r="27" spans="1:7" s="84" customFormat="1" ht="28.8" x14ac:dyDescent="0.3">
      <c r="A27" s="151"/>
      <c r="B27" s="156"/>
      <c r="C27" s="156"/>
      <c r="D27" s="106" t="s">
        <v>27</v>
      </c>
      <c r="E27" s="21"/>
      <c r="F27" s="153"/>
      <c r="G27" s="154"/>
    </row>
    <row r="28" spans="1:7" s="84" customFormat="1" x14ac:dyDescent="0.3">
      <c r="A28" s="151"/>
      <c r="B28" s="156"/>
      <c r="C28" s="156"/>
      <c r="D28" s="106" t="s">
        <v>25</v>
      </c>
      <c r="E28" s="21"/>
      <c r="F28" s="153"/>
      <c r="G28" s="154"/>
    </row>
    <row r="29" spans="1:7" s="84" customFormat="1" x14ac:dyDescent="0.3">
      <c r="A29" s="151"/>
      <c r="B29" s="157"/>
      <c r="C29" s="157"/>
      <c r="D29" s="106" t="s">
        <v>19</v>
      </c>
      <c r="E29" s="21"/>
      <c r="F29" s="153"/>
      <c r="G29" s="154"/>
    </row>
    <row r="30" spans="1:7" s="84" customFormat="1" x14ac:dyDescent="0.3">
      <c r="A30" s="151" t="s">
        <v>112</v>
      </c>
      <c r="B30" s="155">
        <v>1400</v>
      </c>
      <c r="C30" s="155">
        <v>28</v>
      </c>
      <c r="D30" s="106" t="s">
        <v>26</v>
      </c>
      <c r="E30" s="21"/>
      <c r="F30" s="153">
        <f>SUM(E30:E33)</f>
        <v>0</v>
      </c>
      <c r="G30" s="154">
        <f>F30*B30</f>
        <v>0</v>
      </c>
    </row>
    <row r="31" spans="1:7" s="84" customFormat="1" ht="28.8" x14ac:dyDescent="0.3">
      <c r="A31" s="151"/>
      <c r="B31" s="156"/>
      <c r="C31" s="156"/>
      <c r="D31" s="106" t="s">
        <v>27</v>
      </c>
      <c r="E31" s="21"/>
      <c r="F31" s="153"/>
      <c r="G31" s="154"/>
    </row>
    <row r="32" spans="1:7" s="84" customFormat="1" x14ac:dyDescent="0.3">
      <c r="A32" s="151"/>
      <c r="B32" s="156"/>
      <c r="C32" s="156"/>
      <c r="D32" s="106" t="s">
        <v>25</v>
      </c>
      <c r="E32" s="21"/>
      <c r="F32" s="153"/>
      <c r="G32" s="154"/>
    </row>
    <row r="33" spans="1:7" s="84" customFormat="1" x14ac:dyDescent="0.3">
      <c r="A33" s="151"/>
      <c r="B33" s="157"/>
      <c r="C33" s="157"/>
      <c r="D33" s="106" t="s">
        <v>19</v>
      </c>
      <c r="E33" s="21"/>
      <c r="F33" s="153"/>
      <c r="G33" s="154"/>
    </row>
    <row r="34" spans="1:7" s="84" customFormat="1" x14ac:dyDescent="0.3">
      <c r="A34" s="151" t="s">
        <v>113</v>
      </c>
      <c r="B34" s="155">
        <v>1103</v>
      </c>
      <c r="C34" s="155">
        <v>49.5</v>
      </c>
      <c r="D34" s="106" t="s">
        <v>26</v>
      </c>
      <c r="E34" s="21"/>
      <c r="F34" s="153">
        <f>SUM(E34:E37)</f>
        <v>0</v>
      </c>
      <c r="G34" s="154">
        <f>F34*B34</f>
        <v>0</v>
      </c>
    </row>
    <row r="35" spans="1:7" s="84" customFormat="1" ht="28.8" x14ac:dyDescent="0.3">
      <c r="A35" s="151"/>
      <c r="B35" s="156"/>
      <c r="C35" s="156"/>
      <c r="D35" s="106" t="s">
        <v>27</v>
      </c>
      <c r="E35" s="21"/>
      <c r="F35" s="153"/>
      <c r="G35" s="154"/>
    </row>
    <row r="36" spans="1:7" s="84" customFormat="1" x14ac:dyDescent="0.3">
      <c r="A36" s="151"/>
      <c r="B36" s="156"/>
      <c r="C36" s="156"/>
      <c r="D36" s="106" t="s">
        <v>25</v>
      </c>
      <c r="E36" s="21"/>
      <c r="F36" s="153"/>
      <c r="G36" s="154"/>
    </row>
    <row r="37" spans="1:7" s="84" customFormat="1" x14ac:dyDescent="0.3">
      <c r="A37" s="151"/>
      <c r="B37" s="157"/>
      <c r="C37" s="157"/>
      <c r="D37" s="106" t="s">
        <v>19</v>
      </c>
      <c r="E37" s="21"/>
      <c r="F37" s="153"/>
      <c r="G37" s="154"/>
    </row>
    <row r="38" spans="1:7" s="84" customFormat="1" x14ac:dyDescent="0.3">
      <c r="A38" s="151" t="s">
        <v>114</v>
      </c>
      <c r="B38" s="155">
        <v>403</v>
      </c>
      <c r="C38" s="155">
        <v>26.49</v>
      </c>
      <c r="D38" s="106" t="s">
        <v>26</v>
      </c>
      <c r="E38" s="21"/>
      <c r="F38" s="153">
        <f>SUM(E38:E41)</f>
        <v>0</v>
      </c>
      <c r="G38" s="154">
        <f>F38*B38</f>
        <v>0</v>
      </c>
    </row>
    <row r="39" spans="1:7" s="84" customFormat="1" ht="28.8" x14ac:dyDescent="0.3">
      <c r="A39" s="151"/>
      <c r="B39" s="156"/>
      <c r="C39" s="156"/>
      <c r="D39" s="106" t="s">
        <v>27</v>
      </c>
      <c r="E39" s="21"/>
      <c r="F39" s="153"/>
      <c r="G39" s="154"/>
    </row>
    <row r="40" spans="1:7" s="84" customFormat="1" x14ac:dyDescent="0.3">
      <c r="A40" s="151"/>
      <c r="B40" s="156"/>
      <c r="C40" s="156"/>
      <c r="D40" s="106" t="s">
        <v>25</v>
      </c>
      <c r="E40" s="21"/>
      <c r="F40" s="153"/>
      <c r="G40" s="154"/>
    </row>
    <row r="41" spans="1:7" s="84" customFormat="1" x14ac:dyDescent="0.3">
      <c r="A41" s="151"/>
      <c r="B41" s="157"/>
      <c r="C41" s="157"/>
      <c r="D41" s="106" t="s">
        <v>19</v>
      </c>
      <c r="E41" s="21"/>
      <c r="F41" s="153"/>
      <c r="G41" s="154"/>
    </row>
    <row r="42" spans="1:7" x14ac:dyDescent="0.3">
      <c r="A42" s="151" t="s">
        <v>105</v>
      </c>
      <c r="B42" s="155">
        <v>808</v>
      </c>
      <c r="C42" s="155">
        <v>16.5</v>
      </c>
      <c r="D42" s="55" t="s">
        <v>26</v>
      </c>
      <c r="E42" s="21"/>
      <c r="F42" s="153">
        <f>SUM(E42:E45)</f>
        <v>0</v>
      </c>
      <c r="G42" s="154">
        <f>F42*B42</f>
        <v>0</v>
      </c>
    </row>
    <row r="43" spans="1:7" ht="28.8" x14ac:dyDescent="0.3">
      <c r="A43" s="151"/>
      <c r="B43" s="156"/>
      <c r="C43" s="156"/>
      <c r="D43" s="55" t="s">
        <v>27</v>
      </c>
      <c r="E43" s="21"/>
      <c r="F43" s="153"/>
      <c r="G43" s="154"/>
    </row>
    <row r="44" spans="1:7" x14ac:dyDescent="0.3">
      <c r="A44" s="151"/>
      <c r="B44" s="156"/>
      <c r="C44" s="156"/>
      <c r="D44" s="55" t="s">
        <v>25</v>
      </c>
      <c r="E44" s="21"/>
      <c r="F44" s="153"/>
      <c r="G44" s="154"/>
    </row>
    <row r="45" spans="1:7" x14ac:dyDescent="0.3">
      <c r="A45" s="151"/>
      <c r="B45" s="157"/>
      <c r="C45" s="157"/>
      <c r="D45" s="55" t="s">
        <v>19</v>
      </c>
      <c r="E45" s="21"/>
      <c r="F45" s="153"/>
      <c r="G45" s="154"/>
    </row>
    <row r="46" spans="1:7" x14ac:dyDescent="0.3">
      <c r="A46" s="151" t="s">
        <v>106</v>
      </c>
      <c r="B46" s="155">
        <f>800+100</f>
        <v>900</v>
      </c>
      <c r="C46" s="155">
        <v>20.93</v>
      </c>
      <c r="D46" s="55" t="s">
        <v>26</v>
      </c>
      <c r="E46" s="21"/>
      <c r="F46" s="153">
        <f>SUM(E46:E49)</f>
        <v>0</v>
      </c>
      <c r="G46" s="154">
        <f>F46*B46</f>
        <v>0</v>
      </c>
    </row>
    <row r="47" spans="1:7" ht="28.8" x14ac:dyDescent="0.3">
      <c r="A47" s="151"/>
      <c r="B47" s="156"/>
      <c r="C47" s="156"/>
      <c r="D47" s="55" t="s">
        <v>27</v>
      </c>
      <c r="E47" s="21"/>
      <c r="F47" s="153"/>
      <c r="G47" s="154"/>
    </row>
    <row r="48" spans="1:7" x14ac:dyDescent="0.3">
      <c r="A48" s="151"/>
      <c r="B48" s="156"/>
      <c r="C48" s="156"/>
      <c r="D48" s="55" t="s">
        <v>25</v>
      </c>
      <c r="E48" s="21"/>
      <c r="F48" s="153"/>
      <c r="G48" s="154"/>
    </row>
    <row r="49" spans="1:7" x14ac:dyDescent="0.3">
      <c r="A49" s="151"/>
      <c r="B49" s="157"/>
      <c r="C49" s="157"/>
      <c r="D49" s="55" t="s">
        <v>19</v>
      </c>
      <c r="E49" s="21"/>
      <c r="F49" s="153"/>
      <c r="G49" s="154"/>
    </row>
    <row r="50" spans="1:7" x14ac:dyDescent="0.3">
      <c r="A50" s="151" t="s">
        <v>107</v>
      </c>
      <c r="B50" s="152">
        <f>403</f>
        <v>403</v>
      </c>
      <c r="C50" s="152">
        <v>31.98</v>
      </c>
      <c r="D50" s="55" t="s">
        <v>26</v>
      </c>
      <c r="E50" s="21"/>
      <c r="F50" s="153">
        <f>SUM(E50:E53)</f>
        <v>0</v>
      </c>
      <c r="G50" s="154">
        <f>F50*B50</f>
        <v>0</v>
      </c>
    </row>
    <row r="51" spans="1:7" ht="28.8" x14ac:dyDescent="0.3">
      <c r="A51" s="151"/>
      <c r="B51" s="152"/>
      <c r="C51" s="152"/>
      <c r="D51" s="55" t="s">
        <v>27</v>
      </c>
      <c r="E51" s="21"/>
      <c r="F51" s="153"/>
      <c r="G51" s="154"/>
    </row>
    <row r="52" spans="1:7" x14ac:dyDescent="0.3">
      <c r="A52" s="151"/>
      <c r="B52" s="152"/>
      <c r="C52" s="152"/>
      <c r="D52" s="55" t="s">
        <v>25</v>
      </c>
      <c r="E52" s="21"/>
      <c r="F52" s="153"/>
      <c r="G52" s="154"/>
    </row>
    <row r="53" spans="1:7" x14ac:dyDescent="0.3">
      <c r="A53" s="151"/>
      <c r="B53" s="152"/>
      <c r="C53" s="152"/>
      <c r="D53" s="55" t="s">
        <v>19</v>
      </c>
      <c r="E53" s="21"/>
      <c r="F53" s="153"/>
      <c r="G53" s="154"/>
    </row>
    <row r="54" spans="1:7" s="84" customFormat="1" x14ac:dyDescent="0.3">
      <c r="A54" s="151" t="s">
        <v>115</v>
      </c>
      <c r="B54" s="152">
        <v>69</v>
      </c>
      <c r="C54" s="152">
        <v>16.5</v>
      </c>
      <c r="D54" s="106" t="s">
        <v>26</v>
      </c>
      <c r="E54" s="21"/>
      <c r="F54" s="153">
        <f>SUM(E54:E57)</f>
        <v>0</v>
      </c>
      <c r="G54" s="154">
        <f>F54*B54</f>
        <v>0</v>
      </c>
    </row>
    <row r="55" spans="1:7" s="84" customFormat="1" ht="28.8" x14ac:dyDescent="0.3">
      <c r="A55" s="151"/>
      <c r="B55" s="152"/>
      <c r="C55" s="152"/>
      <c r="D55" s="106" t="s">
        <v>27</v>
      </c>
      <c r="E55" s="21"/>
      <c r="F55" s="153"/>
      <c r="G55" s="154"/>
    </row>
    <row r="56" spans="1:7" s="84" customFormat="1" x14ac:dyDescent="0.3">
      <c r="A56" s="151"/>
      <c r="B56" s="152"/>
      <c r="C56" s="152"/>
      <c r="D56" s="106" t="s">
        <v>25</v>
      </c>
      <c r="E56" s="21"/>
      <c r="F56" s="153"/>
      <c r="G56" s="154"/>
    </row>
    <row r="57" spans="1:7" s="84" customFormat="1" x14ac:dyDescent="0.3">
      <c r="A57" s="151"/>
      <c r="B57" s="152"/>
      <c r="C57" s="152"/>
      <c r="D57" s="106" t="s">
        <v>19</v>
      </c>
      <c r="E57" s="21"/>
      <c r="F57" s="153"/>
      <c r="G57" s="154"/>
    </row>
    <row r="58" spans="1:7" s="84" customFormat="1" x14ac:dyDescent="0.3">
      <c r="A58" s="151" t="s">
        <v>208</v>
      </c>
      <c r="B58" s="152">
        <v>1100</v>
      </c>
      <c r="C58" s="152">
        <v>25.59</v>
      </c>
      <c r="D58" s="106" t="s">
        <v>26</v>
      </c>
      <c r="E58" s="21"/>
      <c r="F58" s="153">
        <f>SUM(E58:E61)</f>
        <v>0</v>
      </c>
      <c r="G58" s="154">
        <f>F58*B58</f>
        <v>0</v>
      </c>
    </row>
    <row r="59" spans="1:7" s="84" customFormat="1" ht="28.8" x14ac:dyDescent="0.3">
      <c r="A59" s="151"/>
      <c r="B59" s="152"/>
      <c r="C59" s="152"/>
      <c r="D59" s="106" t="s">
        <v>27</v>
      </c>
      <c r="E59" s="21"/>
      <c r="F59" s="153"/>
      <c r="G59" s="154"/>
    </row>
    <row r="60" spans="1:7" s="84" customFormat="1" x14ac:dyDescent="0.3">
      <c r="A60" s="151"/>
      <c r="B60" s="152"/>
      <c r="C60" s="152"/>
      <c r="D60" s="106" t="s">
        <v>25</v>
      </c>
      <c r="E60" s="21"/>
      <c r="F60" s="153"/>
      <c r="G60" s="154"/>
    </row>
    <row r="61" spans="1:7" s="84" customFormat="1" x14ac:dyDescent="0.3">
      <c r="A61" s="151"/>
      <c r="B61" s="152"/>
      <c r="C61" s="152"/>
      <c r="D61" s="106" t="s">
        <v>19</v>
      </c>
      <c r="E61" s="21"/>
      <c r="F61" s="153"/>
      <c r="G61" s="154"/>
    </row>
    <row r="62" spans="1:7" ht="27" customHeight="1" x14ac:dyDescent="0.3">
      <c r="A62" s="168" t="s">
        <v>117</v>
      </c>
      <c r="B62" s="169"/>
      <c r="C62" s="169"/>
      <c r="D62" s="169"/>
      <c r="E62" s="169"/>
      <c r="F62" s="170"/>
      <c r="G62" s="22">
        <f>'TOTALES MATERIALES COMPLEMENTAR'!K99</f>
        <v>0</v>
      </c>
    </row>
    <row r="63" spans="1:7" ht="81.75" customHeight="1" x14ac:dyDescent="0.3">
      <c r="A63" s="13" t="s">
        <v>118</v>
      </c>
      <c r="B63" s="171" t="s">
        <v>17</v>
      </c>
      <c r="C63" s="172"/>
      <c r="D63" s="172"/>
      <c r="E63" s="172"/>
      <c r="F63" s="173"/>
      <c r="G63" s="17">
        <f>'TOTALES MATERIALES COMPLEMENTAR'!I99</f>
        <v>108076.40000000001</v>
      </c>
    </row>
    <row r="64" spans="1:7" ht="87" customHeight="1" thickBot="1" x14ac:dyDescent="0.35">
      <c r="A64" s="15" t="s">
        <v>119</v>
      </c>
      <c r="B64" s="174"/>
      <c r="C64" s="175"/>
      <c r="D64" s="175"/>
      <c r="E64" s="175"/>
      <c r="F64" s="176"/>
      <c r="G64" s="18">
        <f>'TOTALES MATERIALES COMPLEMENTAR'!J99</f>
        <v>0</v>
      </c>
    </row>
    <row r="65" spans="1:7" ht="69.75" customHeight="1" x14ac:dyDescent="0.3">
      <c r="A65" s="16"/>
      <c r="B65" s="165" t="s">
        <v>80</v>
      </c>
      <c r="C65" s="166"/>
      <c r="D65" s="166"/>
      <c r="E65" s="166"/>
      <c r="F65" s="167"/>
      <c r="G65" s="177">
        <f>SUM(G6:G64)</f>
        <v>108076.40000000001</v>
      </c>
    </row>
    <row r="68" spans="1:7" ht="15.6" x14ac:dyDescent="0.3">
      <c r="C68" s="140" t="s">
        <v>108</v>
      </c>
      <c r="D68" s="140"/>
      <c r="E68" s="140"/>
      <c r="F68" s="140"/>
      <c r="G68" s="140"/>
    </row>
    <row r="69" spans="1:7" ht="15.6" x14ac:dyDescent="0.3">
      <c r="C69" s="52"/>
      <c r="D69" s="53"/>
      <c r="E69" s="53"/>
      <c r="F69" s="53"/>
      <c r="G69" s="53"/>
    </row>
    <row r="70" spans="1:7" ht="15.6" x14ac:dyDescent="0.3">
      <c r="C70" s="52"/>
      <c r="D70" s="53"/>
      <c r="E70" s="53"/>
      <c r="F70" s="53"/>
      <c r="G70" s="53"/>
    </row>
    <row r="71" spans="1:7" ht="15.6" x14ac:dyDescent="0.3">
      <c r="C71" s="52"/>
      <c r="D71" s="53"/>
      <c r="E71" s="53"/>
      <c r="F71" s="53"/>
      <c r="G71" s="53"/>
    </row>
    <row r="72" spans="1:7" ht="15.6" x14ac:dyDescent="0.3">
      <c r="C72" s="52"/>
      <c r="D72" s="54" t="s">
        <v>82</v>
      </c>
      <c r="E72" s="53"/>
      <c r="F72" s="53"/>
      <c r="G72" s="53"/>
    </row>
    <row r="73" spans="1:7" ht="15.6" x14ac:dyDescent="0.3">
      <c r="C73" s="51"/>
    </row>
    <row r="74" spans="1:7" ht="15.6" x14ac:dyDescent="0.3">
      <c r="C74" s="164" t="s">
        <v>81</v>
      </c>
      <c r="D74" s="164"/>
      <c r="E74" s="164"/>
      <c r="F74" s="164"/>
      <c r="G74" s="164"/>
    </row>
  </sheetData>
  <sheetProtection algorithmName="SHA-512" hashValue="lNn6aOa/GVKYrkjE9AP4uvO7zEqGfUv0wqayjENCb3Gkp7/qrLeI7z/YfeIHocGrmGeW4AFA8UQ34YK8EdGDZA==" saltValue="Rpk0ypu1fdojzJV8XoFhWw==" spinCount="100000" sheet="1" objects="1" scenarios="1"/>
  <mergeCells count="77">
    <mergeCell ref="A26:A29"/>
    <mergeCell ref="B26:B29"/>
    <mergeCell ref="C26:C29"/>
    <mergeCell ref="F26:F29"/>
    <mergeCell ref="G26:G29"/>
    <mergeCell ref="G30:G33"/>
    <mergeCell ref="A34:A37"/>
    <mergeCell ref="B34:B37"/>
    <mergeCell ref="C34:C37"/>
    <mergeCell ref="F34:F37"/>
    <mergeCell ref="G34:G37"/>
    <mergeCell ref="A30:A33"/>
    <mergeCell ref="B30:B33"/>
    <mergeCell ref="C30:C33"/>
    <mergeCell ref="F30:F33"/>
    <mergeCell ref="A38:A41"/>
    <mergeCell ref="B38:B41"/>
    <mergeCell ref="C38:C41"/>
    <mergeCell ref="F38:F41"/>
    <mergeCell ref="G38:G41"/>
    <mergeCell ref="A58:A61"/>
    <mergeCell ref="B58:B61"/>
    <mergeCell ref="C58:C61"/>
    <mergeCell ref="F58:F61"/>
    <mergeCell ref="G58:G61"/>
    <mergeCell ref="A14:A17"/>
    <mergeCell ref="B14:B17"/>
    <mergeCell ref="C14:C17"/>
    <mergeCell ref="F14:F17"/>
    <mergeCell ref="G14:G17"/>
    <mergeCell ref="A18:A21"/>
    <mergeCell ref="B18:B21"/>
    <mergeCell ref="C18:C21"/>
    <mergeCell ref="F18:F21"/>
    <mergeCell ref="G18:G21"/>
    <mergeCell ref="A22:A25"/>
    <mergeCell ref="B22:B25"/>
    <mergeCell ref="C22:C25"/>
    <mergeCell ref="F22:F25"/>
    <mergeCell ref="G22:G25"/>
    <mergeCell ref="A50:A53"/>
    <mergeCell ref="B50:B53"/>
    <mergeCell ref="C50:C53"/>
    <mergeCell ref="F50:F53"/>
    <mergeCell ref="G50:G53"/>
    <mergeCell ref="B42:B45"/>
    <mergeCell ref="C42:C45"/>
    <mergeCell ref="F42:F45"/>
    <mergeCell ref="G42:G45"/>
    <mergeCell ref="A46:A49"/>
    <mergeCell ref="B46:B49"/>
    <mergeCell ref="C46:C49"/>
    <mergeCell ref="F46:F49"/>
    <mergeCell ref="G46:G49"/>
    <mergeCell ref="A42:A45"/>
    <mergeCell ref="C68:G68"/>
    <mergeCell ref="C74:G74"/>
    <mergeCell ref="B65:F65"/>
    <mergeCell ref="A62:F62"/>
    <mergeCell ref="B63:F64"/>
    <mergeCell ref="A1:G1"/>
    <mergeCell ref="A2:G2"/>
    <mergeCell ref="A6:A9"/>
    <mergeCell ref="B6:B9"/>
    <mergeCell ref="C6:C9"/>
    <mergeCell ref="F6:F9"/>
    <mergeCell ref="G6:G9"/>
    <mergeCell ref="A10:A13"/>
    <mergeCell ref="B10:B13"/>
    <mergeCell ref="C10:C13"/>
    <mergeCell ref="F10:F13"/>
    <mergeCell ref="G10:G13"/>
    <mergeCell ref="A54:A57"/>
    <mergeCell ref="B54:B57"/>
    <mergeCell ref="C54:C57"/>
    <mergeCell ref="F54:F57"/>
    <mergeCell ref="G54:G57"/>
  </mergeCells>
  <pageMargins left="0.70866141732283472" right="0.70866141732283472" top="0.74803149606299213" bottom="0.74803149606299213" header="0.31496062992125984" footer="0.31496062992125984"/>
  <pageSetup paperSize="9" scale="46" fitToHeight="2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MAT. COMPLEMENTARIOS MADRID JOY</vt:lpstr>
      <vt:lpstr>MAT. COMPLEMENTARIOS FERIARTE</vt:lpstr>
      <vt:lpstr>MAT. COMPLEMENTARIOS ALMONEDA N</vt:lpstr>
      <vt:lpstr>TOTALES MATERIALES COMPLEMENTAR</vt:lpstr>
      <vt:lpstr>TOTAL </vt:lpstr>
      <vt:lpstr>'MAT. COMPLEMENTARIOS ALMONEDA N'!Área_de_impresión</vt:lpstr>
      <vt:lpstr>'MAT. COMPLEMENTARIOS FERIARTE'!Área_de_impresión</vt:lpstr>
      <vt:lpstr>'MAT. COMPLEMENTARIOS MADRID JOY'!Área_de_impresión</vt:lpstr>
      <vt:lpstr>'TOTAL '!Área_de_impresión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2022-05-30T11:40:32Z</cp:lastPrinted>
  <dcterms:created xsi:type="dcterms:W3CDTF">2016-09-12T10:40:36Z</dcterms:created>
  <dcterms:modified xsi:type="dcterms:W3CDTF">2022-06-13T10:25:59Z</dcterms:modified>
</cp:coreProperties>
</file>