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filterPrivacy="1" defaultThemeVersion="124226"/>
  <xr:revisionPtr revIDLastSave="0" documentId="13_ncr:1_{9483F7E4-B7F7-42F9-8FF5-A00CEC9B4D9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ODELO LICITACIÓN_Vacío" sheetId="1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2" i="19" l="1"/>
  <c r="L32" i="19" s="1"/>
  <c r="K33" i="19"/>
  <c r="L33" i="19" s="1"/>
  <c r="K40" i="19"/>
  <c r="L40" i="19" s="1"/>
  <c r="K41" i="19"/>
  <c r="L41" i="19" s="1"/>
  <c r="K44" i="19"/>
  <c r="L44" i="19" s="1"/>
  <c r="K47" i="19"/>
  <c r="L47" i="19" s="1"/>
  <c r="O49" i="19"/>
  <c r="O48" i="19"/>
  <c r="E42" i="19"/>
  <c r="G47" i="19" s="1"/>
  <c r="E36" i="19"/>
  <c r="G40" i="19" s="1"/>
  <c r="E30" i="19"/>
  <c r="G35" i="19" s="1"/>
  <c r="K46" i="19"/>
  <c r="L46" i="19" s="1"/>
  <c r="K45" i="19"/>
  <c r="L45" i="19" s="1"/>
  <c r="K43" i="19"/>
  <c r="L43" i="19" s="1"/>
  <c r="K42" i="19"/>
  <c r="L42" i="19" s="1"/>
  <c r="K39" i="19"/>
  <c r="L39" i="19" s="1"/>
  <c r="K38" i="19"/>
  <c r="L38" i="19" s="1"/>
  <c r="K37" i="19"/>
  <c r="L37" i="19" s="1"/>
  <c r="K36" i="19"/>
  <c r="L36" i="19" s="1"/>
  <c r="K35" i="19"/>
  <c r="L35" i="19" s="1"/>
  <c r="K34" i="19"/>
  <c r="L34" i="19" s="1"/>
  <c r="K31" i="19"/>
  <c r="L31" i="19" s="1"/>
  <c r="K30" i="19"/>
  <c r="L30" i="19" s="1"/>
  <c r="G37" i="19" l="1"/>
  <c r="M37" i="19" s="1"/>
  <c r="G31" i="19"/>
  <c r="M31" i="19" s="1"/>
  <c r="G32" i="19"/>
  <c r="M32" i="19" s="1"/>
  <c r="G34" i="19"/>
  <c r="M34" i="19" s="1"/>
  <c r="G38" i="19"/>
  <c r="M38" i="19" s="1"/>
  <c r="G41" i="19"/>
  <c r="M41" i="19" s="1"/>
  <c r="G39" i="19"/>
  <c r="M39" i="19" s="1"/>
  <c r="G36" i="19"/>
  <c r="M36" i="19" s="1"/>
  <c r="G33" i="19"/>
  <c r="M33" i="19" s="1"/>
  <c r="G30" i="19"/>
  <c r="M30" i="19" s="1"/>
  <c r="G42" i="19"/>
  <c r="M42" i="19" s="1"/>
  <c r="G43" i="19"/>
  <c r="M43" i="19" s="1"/>
  <c r="G44" i="19"/>
  <c r="M44" i="19" s="1"/>
  <c r="G45" i="19"/>
  <c r="M45" i="19" s="1"/>
  <c r="G46" i="19"/>
  <c r="M46" i="19" s="1"/>
  <c r="M40" i="19"/>
  <c r="M47" i="19"/>
  <c r="M35" i="19"/>
  <c r="N30" i="19" l="1"/>
  <c r="O30" i="19" s="1"/>
  <c r="O51" i="19" l="1"/>
</calcChain>
</file>

<file path=xl/sharedStrings.xml><?xml version="1.0" encoding="utf-8"?>
<sst xmlns="http://schemas.openxmlformats.org/spreadsheetml/2006/main" count="83" uniqueCount="38">
  <si>
    <t>ES0022000007419441QL</t>
  </si>
  <si>
    <t>ES0022000007837359VG</t>
  </si>
  <si>
    <t>ES0022000008610883ES</t>
  </si>
  <si>
    <t>6.2TD</t>
  </si>
  <si>
    <t>6.1TD</t>
  </si>
  <si>
    <t>P1</t>
  </si>
  <si>
    <t>P2</t>
  </si>
  <si>
    <t>P3</t>
  </si>
  <si>
    <t>P4</t>
  </si>
  <si>
    <t>P5</t>
  </si>
  <si>
    <t>P6</t>
  </si>
  <si>
    <t>TARIFA</t>
  </si>
  <si>
    <t>PERIODO</t>
  </si>
  <si>
    <t>TOTAL</t>
  </si>
  <si>
    <t xml:space="preserve">  CUPS</t>
  </si>
  <si>
    <t>COEFICIENTES DE APUNTAMIENTO</t>
  </si>
  <si>
    <t>VALOR DE C.O. €/MWh</t>
  </si>
  <si>
    <t>CONSUMO MWh/AÑO</t>
  </si>
  <si>
    <t>FACTOR</t>
  </si>
  <si>
    <t>IMPORTE €</t>
  </si>
  <si>
    <t>PARTE NO CERRADA</t>
  </si>
  <si>
    <t>CIERRE €/MWh</t>
  </si>
  <si>
    <t>PARTE CERRADA</t>
  </si>
  <si>
    <t>VALOR C.O. €/MWh</t>
  </si>
  <si>
    <t>Q1-23</t>
  </si>
  <si>
    <t>Q2-23</t>
  </si>
  <si>
    <t>Q3-23</t>
  </si>
  <si>
    <t>Q4-23</t>
  </si>
  <si>
    <t>YR-23</t>
  </si>
  <si>
    <t>SUMAN SIN I.E.</t>
  </si>
  <si>
    <t>SUMAN CON I.E. 5,0113%</t>
  </si>
  <si>
    <t>MODELO -2- DETALLE DE OFERTA ECONÓMICA</t>
  </si>
  <si>
    <t>COSTE ANUAL DE POTENCIA (importe fijo no licitable)</t>
  </si>
  <si>
    <t>ESTIMACIÓN ANUAL TOPE DE GAS (importe fijo no licitable)</t>
  </si>
  <si>
    <t>COSTE ANUAL ALQUILER CONTADORES PUNTO DE SUMINISTRO IFEMA PALACIO MUNICIPAL ((importe fijo no licitable)</t>
  </si>
  <si>
    <t>IMPORTE TOTAL OFERTADO IVA EXCLUIDO (este importe será el que debe reflejar en el modelo -1- de oferta económica</t>
  </si>
  <si>
    <t>El licitador únicamente deberá cumplimentar cada una de las celdas señaladas en color amarillo para obtener el importe total de su propuesta económica.</t>
  </si>
  <si>
    <t>Firma del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</si>
</sst>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#,##0.00\ _€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3"/>
      <color theme="1"/>
      <name val="Barlow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Protection="1">
      <protection locked="0"/>
    </xf>
    <xf numFmtId="3" fontId="0" fillId="0" borderId="0" xfId="0" applyNumberFormat="1" applyAlignment="1" applyProtection="1">
      <alignment horizontal="center"/>
      <protection locked="0"/>
    </xf>
    <xf numFmtId="1" fontId="0" fillId="0" borderId="0" xfId="0" applyNumberFormat="1" applyAlignment="1" applyProtection="1">
      <alignment horizontal="center"/>
      <protection locked="0"/>
    </xf>
    <xf numFmtId="164" fontId="0" fillId="0" borderId="10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2" fillId="0" borderId="0" xfId="0" applyFont="1" applyProtection="1">
      <protection locked="0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3" fontId="0" fillId="0" borderId="13" xfId="0" applyNumberForma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" fontId="0" fillId="0" borderId="7" xfId="0" applyNumberFormat="1" applyBorder="1" applyAlignment="1">
      <alignment horizontal="center" vertical="center"/>
    </xf>
    <xf numFmtId="4" fontId="0" fillId="0" borderId="8" xfId="0" applyNumberFormat="1" applyBorder="1" applyAlignment="1">
      <alignment horizontal="center" vertical="center"/>
    </xf>
    <xf numFmtId="4" fontId="0" fillId="0" borderId="8" xfId="0" applyNumberForma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0" fontId="0" fillId="0" borderId="2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2" fontId="0" fillId="0" borderId="24" xfId="0" applyNumberFormat="1" applyBorder="1" applyAlignment="1">
      <alignment horizontal="center" vertical="center"/>
    </xf>
    <xf numFmtId="4" fontId="0" fillId="0" borderId="13" xfId="0" applyNumberFormat="1" applyBorder="1" applyAlignment="1">
      <alignment horizontal="center" vertical="center"/>
    </xf>
    <xf numFmtId="164" fontId="0" fillId="0" borderId="34" xfId="0" applyNumberFormat="1" applyBorder="1" applyAlignment="1">
      <alignment horizontal="center" vertical="center"/>
    </xf>
    <xf numFmtId="4" fontId="0" fillId="0" borderId="13" xfId="0" applyNumberFormat="1" applyBorder="1" applyAlignment="1">
      <alignment horizontal="center"/>
    </xf>
    <xf numFmtId="164" fontId="0" fillId="0" borderId="41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right"/>
    </xf>
    <xf numFmtId="164" fontId="0" fillId="0" borderId="11" xfId="0" applyNumberFormat="1" applyBorder="1"/>
    <xf numFmtId="164" fontId="1" fillId="0" borderId="12" xfId="0" applyNumberFormat="1" applyFont="1" applyBorder="1" applyAlignment="1">
      <alignment vertical="center"/>
    </xf>
    <xf numFmtId="0" fontId="0" fillId="0" borderId="2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7" xfId="0" applyBorder="1" applyAlignment="1">
      <alignment horizontal="right"/>
    </xf>
    <xf numFmtId="0" fontId="0" fillId="0" borderId="31" xfId="0" applyBorder="1" applyAlignment="1">
      <alignment horizontal="right"/>
    </xf>
    <xf numFmtId="0" fontId="0" fillId="0" borderId="42" xfId="0" applyBorder="1" applyAlignment="1">
      <alignment horizontal="right"/>
    </xf>
    <xf numFmtId="0" fontId="0" fillId="0" borderId="38" xfId="0" applyBorder="1" applyAlignment="1">
      <alignment horizontal="right"/>
    </xf>
    <xf numFmtId="0" fontId="0" fillId="0" borderId="29" xfId="0" applyBorder="1" applyAlignment="1">
      <alignment horizontal="right"/>
    </xf>
    <xf numFmtId="0" fontId="0" fillId="0" borderId="43" xfId="0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8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" fontId="0" fillId="0" borderId="13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" fontId="0" fillId="0" borderId="27" xfId="0" applyNumberFormat="1" applyBorder="1" applyAlignment="1">
      <alignment horizontal="center" vertical="center"/>
    </xf>
    <xf numFmtId="4" fontId="0" fillId="0" borderId="28" xfId="0" applyNumberFormat="1" applyBorder="1" applyAlignment="1">
      <alignment horizontal="center" vertical="center"/>
    </xf>
    <xf numFmtId="4" fontId="0" fillId="0" borderId="26" xfId="0" applyNumberFormat="1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2" fontId="0" fillId="2" borderId="40" xfId="0" applyNumberFormat="1" applyFill="1" applyBorder="1" applyAlignment="1" applyProtection="1">
      <alignment horizontal="center" vertical="center"/>
      <protection locked="0"/>
    </xf>
    <xf numFmtId="2" fontId="0" fillId="2" borderId="2" xfId="0" applyNumberFormat="1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30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36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FF05B-2094-44EB-983C-879BE30CF3EE}">
  <sheetPr>
    <pageSetUpPr fitToPage="1"/>
  </sheetPr>
  <dimension ref="A1:W54"/>
  <sheetViews>
    <sheetView showGridLines="0" tabSelected="1" zoomScale="70" zoomScaleNormal="70" workbookViewId="0">
      <selection activeCell="O13" sqref="O13"/>
    </sheetView>
  </sheetViews>
  <sheetFormatPr baseColWidth="10" defaultColWidth="9.109375" defaultRowHeight="14.4" x14ac:dyDescent="0.3"/>
  <cols>
    <col min="1" max="1" width="21.88671875" style="1" bestFit="1" customWidth="1"/>
    <col min="2" max="2" width="7.88671875" style="1" customWidth="1"/>
    <col min="3" max="3" width="8.44140625" style="1" customWidth="1"/>
    <col min="4" max="4" width="10.5546875" style="1" customWidth="1"/>
    <col min="5" max="5" width="22.77734375" style="1" customWidth="1"/>
    <col min="6" max="6" width="8.5546875" style="1" customWidth="1"/>
    <col min="7" max="7" width="16.44140625" style="1" customWidth="1"/>
    <col min="8" max="8" width="12.44140625" style="1" customWidth="1"/>
    <col min="9" max="9" width="10.44140625" style="1" customWidth="1"/>
    <col min="10" max="10" width="10.5546875" style="1" customWidth="1"/>
    <col min="11" max="11" width="10.6640625" style="2" customWidth="1"/>
    <col min="12" max="12" width="12.109375" style="1" customWidth="1"/>
    <col min="13" max="13" width="13.88671875" style="1" customWidth="1"/>
    <col min="14" max="14" width="17.109375" style="1" customWidth="1"/>
    <col min="15" max="15" width="16.109375" style="1" customWidth="1"/>
    <col min="16" max="16" width="10.44140625" style="1" bestFit="1" customWidth="1"/>
    <col min="17" max="20" width="9.109375" style="1"/>
    <col min="21" max="21" width="15.109375" style="1" customWidth="1"/>
    <col min="22" max="22" width="13.88671875" style="1" bestFit="1" customWidth="1"/>
    <col min="23" max="23" width="13" style="1" bestFit="1" customWidth="1"/>
    <col min="24" max="16384" width="9.109375" style="1"/>
  </cols>
  <sheetData>
    <row r="1" spans="1:15" ht="27.6" customHeight="1" x14ac:dyDescent="0.4">
      <c r="A1" s="97" t="s">
        <v>31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ht="15" thickBot="1" x14ac:dyDescent="0.35">
      <c r="M2" s="7"/>
    </row>
    <row r="3" spans="1:15" ht="14.4" customHeight="1" x14ac:dyDescent="0.3">
      <c r="E3" s="70" t="s">
        <v>14</v>
      </c>
      <c r="F3" s="64" t="s">
        <v>11</v>
      </c>
      <c r="G3" s="64" t="s">
        <v>12</v>
      </c>
      <c r="H3" s="75" t="s">
        <v>23</v>
      </c>
      <c r="I3" s="77" t="s">
        <v>15</v>
      </c>
      <c r="J3" s="78"/>
      <c r="K3" s="78"/>
      <c r="L3" s="78"/>
      <c r="M3" s="79"/>
    </row>
    <row r="4" spans="1:15" ht="15" thickBot="1" x14ac:dyDescent="0.35">
      <c r="E4" s="82"/>
      <c r="F4" s="66"/>
      <c r="G4" s="66"/>
      <c r="H4" s="76"/>
      <c r="I4" s="55" t="s">
        <v>24</v>
      </c>
      <c r="J4" s="56" t="s">
        <v>25</v>
      </c>
      <c r="K4" s="56" t="s">
        <v>26</v>
      </c>
      <c r="L4" s="56" t="s">
        <v>27</v>
      </c>
      <c r="M4" s="57" t="s">
        <v>28</v>
      </c>
    </row>
    <row r="5" spans="1:15" x14ac:dyDescent="0.3">
      <c r="E5" s="70" t="s">
        <v>1</v>
      </c>
      <c r="F5" s="64" t="s">
        <v>3</v>
      </c>
      <c r="G5" s="34" t="s">
        <v>5</v>
      </c>
      <c r="H5" s="98"/>
      <c r="I5" s="99"/>
      <c r="J5" s="99"/>
      <c r="K5" s="99"/>
      <c r="L5" s="100"/>
      <c r="M5" s="101"/>
    </row>
    <row r="6" spans="1:15" x14ac:dyDescent="0.3">
      <c r="E6" s="71"/>
      <c r="F6" s="65"/>
      <c r="G6" s="23" t="s">
        <v>6</v>
      </c>
      <c r="H6" s="102"/>
      <c r="I6" s="103"/>
      <c r="J6" s="103"/>
      <c r="K6" s="103"/>
      <c r="L6" s="104"/>
      <c r="M6" s="105"/>
    </row>
    <row r="7" spans="1:15" x14ac:dyDescent="0.3">
      <c r="E7" s="71"/>
      <c r="F7" s="65"/>
      <c r="G7" s="23" t="s">
        <v>7</v>
      </c>
      <c r="H7" s="102"/>
      <c r="I7" s="103"/>
      <c r="J7" s="103"/>
      <c r="K7" s="103"/>
      <c r="L7" s="104"/>
      <c r="M7" s="105"/>
    </row>
    <row r="8" spans="1:15" x14ac:dyDescent="0.3">
      <c r="E8" s="71"/>
      <c r="F8" s="65"/>
      <c r="G8" s="23" t="s">
        <v>8</v>
      </c>
      <c r="H8" s="102"/>
      <c r="I8" s="103"/>
      <c r="J8" s="103"/>
      <c r="K8" s="103"/>
      <c r="L8" s="104"/>
      <c r="M8" s="105"/>
    </row>
    <row r="9" spans="1:15" x14ac:dyDescent="0.3">
      <c r="E9" s="71"/>
      <c r="F9" s="65"/>
      <c r="G9" s="23" t="s">
        <v>9</v>
      </c>
      <c r="H9" s="102"/>
      <c r="I9" s="103"/>
      <c r="J9" s="103"/>
      <c r="K9" s="103"/>
      <c r="L9" s="104"/>
      <c r="M9" s="105"/>
    </row>
    <row r="10" spans="1:15" ht="15" thickBot="1" x14ac:dyDescent="0.35">
      <c r="E10" s="82"/>
      <c r="F10" s="66"/>
      <c r="G10" s="29" t="s">
        <v>10</v>
      </c>
      <c r="H10" s="106"/>
      <c r="I10" s="107"/>
      <c r="J10" s="107"/>
      <c r="K10" s="107"/>
      <c r="L10" s="108"/>
      <c r="M10" s="109"/>
    </row>
    <row r="11" spans="1:15" x14ac:dyDescent="0.3">
      <c r="E11" s="70" t="s">
        <v>0</v>
      </c>
      <c r="F11" s="64" t="s">
        <v>4</v>
      </c>
      <c r="G11" s="34" t="s">
        <v>5</v>
      </c>
      <c r="H11" s="98"/>
      <c r="I11" s="99"/>
      <c r="J11" s="99"/>
      <c r="K11" s="99"/>
      <c r="L11" s="100"/>
      <c r="M11" s="101"/>
    </row>
    <row r="12" spans="1:15" x14ac:dyDescent="0.3">
      <c r="E12" s="71"/>
      <c r="F12" s="65"/>
      <c r="G12" s="23" t="s">
        <v>6</v>
      </c>
      <c r="H12" s="102"/>
      <c r="I12" s="103"/>
      <c r="J12" s="103"/>
      <c r="K12" s="103"/>
      <c r="L12" s="104"/>
      <c r="M12" s="105"/>
    </row>
    <row r="13" spans="1:15" x14ac:dyDescent="0.3">
      <c r="E13" s="71"/>
      <c r="F13" s="65"/>
      <c r="G13" s="23" t="s">
        <v>7</v>
      </c>
      <c r="H13" s="102"/>
      <c r="I13" s="103"/>
      <c r="J13" s="103"/>
      <c r="K13" s="103"/>
      <c r="L13" s="104"/>
      <c r="M13" s="105"/>
    </row>
    <row r="14" spans="1:15" x14ac:dyDescent="0.3">
      <c r="E14" s="71"/>
      <c r="F14" s="65"/>
      <c r="G14" s="23" t="s">
        <v>8</v>
      </c>
      <c r="H14" s="102"/>
      <c r="I14" s="103"/>
      <c r="J14" s="103"/>
      <c r="K14" s="103"/>
      <c r="L14" s="104"/>
      <c r="M14" s="105"/>
    </row>
    <row r="15" spans="1:15" x14ac:dyDescent="0.3">
      <c r="E15" s="71"/>
      <c r="F15" s="65"/>
      <c r="G15" s="23" t="s">
        <v>9</v>
      </c>
      <c r="H15" s="102"/>
      <c r="I15" s="103"/>
      <c r="J15" s="103"/>
      <c r="K15" s="103"/>
      <c r="L15" s="104"/>
      <c r="M15" s="105"/>
    </row>
    <row r="16" spans="1:15" ht="15" thickBot="1" x14ac:dyDescent="0.35">
      <c r="E16" s="82"/>
      <c r="F16" s="66"/>
      <c r="G16" s="29" t="s">
        <v>10</v>
      </c>
      <c r="H16" s="106"/>
      <c r="I16" s="107"/>
      <c r="J16" s="107"/>
      <c r="K16" s="107"/>
      <c r="L16" s="108"/>
      <c r="M16" s="109"/>
    </row>
    <row r="17" spans="1:22" x14ac:dyDescent="0.3">
      <c r="E17" s="70" t="s">
        <v>2</v>
      </c>
      <c r="F17" s="64" t="s">
        <v>4</v>
      </c>
      <c r="G17" s="34" t="s">
        <v>5</v>
      </c>
      <c r="H17" s="98"/>
      <c r="I17" s="99"/>
      <c r="J17" s="99"/>
      <c r="K17" s="99"/>
      <c r="L17" s="100"/>
      <c r="M17" s="101"/>
    </row>
    <row r="18" spans="1:22" x14ac:dyDescent="0.3">
      <c r="E18" s="71"/>
      <c r="F18" s="65"/>
      <c r="G18" s="23" t="s">
        <v>6</v>
      </c>
      <c r="H18" s="102"/>
      <c r="I18" s="103"/>
      <c r="J18" s="103"/>
      <c r="K18" s="103"/>
      <c r="L18" s="104"/>
      <c r="M18" s="105"/>
    </row>
    <row r="19" spans="1:22" x14ac:dyDescent="0.3">
      <c r="E19" s="71"/>
      <c r="F19" s="65"/>
      <c r="G19" s="23" t="s">
        <v>7</v>
      </c>
      <c r="H19" s="102"/>
      <c r="I19" s="103"/>
      <c r="J19" s="103"/>
      <c r="K19" s="103"/>
      <c r="L19" s="104"/>
      <c r="M19" s="105"/>
    </row>
    <row r="20" spans="1:22" x14ac:dyDescent="0.3">
      <c r="E20" s="71"/>
      <c r="F20" s="65"/>
      <c r="G20" s="23" t="s">
        <v>8</v>
      </c>
      <c r="H20" s="102"/>
      <c r="I20" s="103"/>
      <c r="J20" s="103"/>
      <c r="K20" s="103"/>
      <c r="L20" s="104"/>
      <c r="M20" s="105"/>
    </row>
    <row r="21" spans="1:22" x14ac:dyDescent="0.3">
      <c r="E21" s="71"/>
      <c r="F21" s="65"/>
      <c r="G21" s="23" t="s">
        <v>9</v>
      </c>
      <c r="H21" s="102"/>
      <c r="I21" s="103"/>
      <c r="J21" s="103"/>
      <c r="K21" s="103"/>
      <c r="L21" s="104"/>
      <c r="M21" s="105"/>
    </row>
    <row r="22" spans="1:22" ht="15" thickBot="1" x14ac:dyDescent="0.35">
      <c r="E22" s="82"/>
      <c r="F22" s="66"/>
      <c r="G22" s="29" t="s">
        <v>10</v>
      </c>
      <c r="H22" s="106"/>
      <c r="I22" s="107"/>
      <c r="J22" s="107"/>
      <c r="K22" s="107"/>
      <c r="L22" s="108"/>
      <c r="M22" s="109"/>
    </row>
    <row r="23" spans="1:22" x14ac:dyDescent="0.3">
      <c r="K23" s="1"/>
    </row>
    <row r="27" spans="1:22" ht="15" thickBot="1" x14ac:dyDescent="0.35">
      <c r="E27" s="7"/>
      <c r="G27" s="7"/>
      <c r="M27" s="7"/>
    </row>
    <row r="28" spans="1:22" ht="15" thickBot="1" x14ac:dyDescent="0.35">
      <c r="A28"/>
      <c r="B28"/>
      <c r="C28"/>
      <c r="D28" s="77" t="s">
        <v>20</v>
      </c>
      <c r="E28" s="78"/>
      <c r="F28" s="78"/>
      <c r="G28" s="79"/>
      <c r="H28" s="77" t="s">
        <v>22</v>
      </c>
      <c r="I28" s="78"/>
      <c r="J28" s="78"/>
      <c r="K28" s="78"/>
      <c r="L28" s="80"/>
      <c r="M28" s="77" t="s">
        <v>13</v>
      </c>
      <c r="N28" s="78"/>
      <c r="O28" s="79"/>
    </row>
    <row r="29" spans="1:22" ht="42" customHeight="1" thickBot="1" x14ac:dyDescent="0.35">
      <c r="A29" s="8" t="s">
        <v>14</v>
      </c>
      <c r="B29" s="9" t="s">
        <v>11</v>
      </c>
      <c r="C29" s="10" t="s">
        <v>12</v>
      </c>
      <c r="D29" s="11" t="s">
        <v>17</v>
      </c>
      <c r="E29" s="12" t="s">
        <v>16</v>
      </c>
      <c r="F29" s="29" t="s">
        <v>18</v>
      </c>
      <c r="G29" s="40" t="s">
        <v>19</v>
      </c>
      <c r="H29" s="13" t="s">
        <v>17</v>
      </c>
      <c r="I29" s="14" t="s">
        <v>21</v>
      </c>
      <c r="J29" s="14" t="s">
        <v>18</v>
      </c>
      <c r="K29" s="15" t="s">
        <v>15</v>
      </c>
      <c r="L29" s="16" t="s">
        <v>19</v>
      </c>
      <c r="M29" s="43" t="s">
        <v>19</v>
      </c>
      <c r="N29" s="44" t="s">
        <v>29</v>
      </c>
      <c r="O29" s="17" t="s">
        <v>30</v>
      </c>
    </row>
    <row r="30" spans="1:22" x14ac:dyDescent="0.3">
      <c r="A30" s="81" t="s">
        <v>1</v>
      </c>
      <c r="B30" s="83" t="s">
        <v>3</v>
      </c>
      <c r="C30" s="18" t="s">
        <v>5</v>
      </c>
      <c r="D30" s="19">
        <v>1740.56</v>
      </c>
      <c r="E30" s="84">
        <f>H5</f>
        <v>0</v>
      </c>
      <c r="F30" s="20">
        <v>194.9</v>
      </c>
      <c r="G30" s="21">
        <f>IF(E30=0,0,D30*($E$30+F30))</f>
        <v>0</v>
      </c>
      <c r="H30" s="19">
        <v>435.14</v>
      </c>
      <c r="I30" s="67">
        <v>150</v>
      </c>
      <c r="J30" s="22">
        <v>26.94</v>
      </c>
      <c r="K30" s="22">
        <f t="shared" ref="K30:K47" si="0">M5</f>
        <v>0</v>
      </c>
      <c r="L30" s="21">
        <f>IF(K30=0,0,($I$30*K30+J30)*H30)</f>
        <v>0</v>
      </c>
      <c r="M30" s="4">
        <f>+G30+L30</f>
        <v>0</v>
      </c>
      <c r="N30" s="87">
        <f>+SUM(M30:M47)</f>
        <v>0</v>
      </c>
      <c r="O30" s="90">
        <f>+N30*1.05113</f>
        <v>0</v>
      </c>
      <c r="P30" s="3"/>
      <c r="V30" s="41"/>
    </row>
    <row r="31" spans="1:22" x14ac:dyDescent="0.3">
      <c r="A31" s="71"/>
      <c r="B31" s="65"/>
      <c r="C31" s="24" t="s">
        <v>6</v>
      </c>
      <c r="D31" s="25">
        <v>2384.7600000000002</v>
      </c>
      <c r="E31" s="85"/>
      <c r="F31" s="26">
        <v>181.08</v>
      </c>
      <c r="G31" s="27">
        <f>IF($E$30=0,0,D31*($E$30+F31))</f>
        <v>0</v>
      </c>
      <c r="H31" s="25">
        <v>596.19000000000005</v>
      </c>
      <c r="I31" s="68"/>
      <c r="J31" s="28">
        <v>23.12</v>
      </c>
      <c r="K31" s="28">
        <f t="shared" si="0"/>
        <v>0</v>
      </c>
      <c r="L31" s="27">
        <f t="shared" ref="L31:L35" si="1">IF(K31=0,0,($I$30*K31+J31)*H31)</f>
        <v>0</v>
      </c>
      <c r="M31" s="5">
        <f t="shared" ref="M31:M47" si="2">+G31+L31</f>
        <v>0</v>
      </c>
      <c r="N31" s="88"/>
      <c r="O31" s="91"/>
      <c r="P31" s="3"/>
      <c r="V31" s="41"/>
    </row>
    <row r="32" spans="1:22" x14ac:dyDescent="0.3">
      <c r="A32" s="71"/>
      <c r="B32" s="65"/>
      <c r="C32" s="24" t="s">
        <v>7</v>
      </c>
      <c r="D32" s="25">
        <v>2090.52</v>
      </c>
      <c r="E32" s="85"/>
      <c r="F32" s="26">
        <v>187.24</v>
      </c>
      <c r="G32" s="27">
        <f t="shared" ref="G32:G35" si="3">IF($E$30=0,0,D32*($E$30+F32))</f>
        <v>0</v>
      </c>
      <c r="H32" s="25">
        <v>522.63</v>
      </c>
      <c r="I32" s="68"/>
      <c r="J32" s="28">
        <v>17.04</v>
      </c>
      <c r="K32" s="28">
        <f t="shared" si="0"/>
        <v>0</v>
      </c>
      <c r="L32" s="27">
        <f t="shared" si="1"/>
        <v>0</v>
      </c>
      <c r="M32" s="5">
        <f t="shared" si="2"/>
        <v>0</v>
      </c>
      <c r="N32" s="88"/>
      <c r="O32" s="91"/>
      <c r="P32" s="3"/>
      <c r="V32" s="41"/>
    </row>
    <row r="33" spans="1:23" x14ac:dyDescent="0.3">
      <c r="A33" s="71"/>
      <c r="B33" s="65"/>
      <c r="C33" s="24" t="s">
        <v>8</v>
      </c>
      <c r="D33" s="25">
        <v>2259.38</v>
      </c>
      <c r="E33" s="85"/>
      <c r="F33" s="26">
        <v>182.58</v>
      </c>
      <c r="G33" s="27">
        <f t="shared" si="3"/>
        <v>0</v>
      </c>
      <c r="H33" s="25">
        <v>564.84</v>
      </c>
      <c r="I33" s="68"/>
      <c r="J33" s="28">
        <v>13.71</v>
      </c>
      <c r="K33" s="28">
        <f t="shared" si="0"/>
        <v>0</v>
      </c>
      <c r="L33" s="27">
        <f t="shared" si="1"/>
        <v>0</v>
      </c>
      <c r="M33" s="5">
        <f t="shared" si="2"/>
        <v>0</v>
      </c>
      <c r="N33" s="88"/>
      <c r="O33" s="91"/>
      <c r="P33" s="3"/>
      <c r="V33" s="41"/>
    </row>
    <row r="34" spans="1:23" x14ac:dyDescent="0.3">
      <c r="A34" s="71"/>
      <c r="B34" s="65"/>
      <c r="C34" s="24" t="s">
        <v>9</v>
      </c>
      <c r="D34" s="25">
        <v>1000.37</v>
      </c>
      <c r="E34" s="85"/>
      <c r="F34" s="26">
        <v>168.68</v>
      </c>
      <c r="G34" s="27">
        <f t="shared" si="3"/>
        <v>0</v>
      </c>
      <c r="H34" s="25">
        <v>250.09</v>
      </c>
      <c r="I34" s="68"/>
      <c r="J34" s="28">
        <v>10.15</v>
      </c>
      <c r="K34" s="28">
        <f t="shared" si="0"/>
        <v>0</v>
      </c>
      <c r="L34" s="27">
        <f t="shared" si="1"/>
        <v>0</v>
      </c>
      <c r="M34" s="5">
        <f t="shared" si="2"/>
        <v>0</v>
      </c>
      <c r="N34" s="88"/>
      <c r="O34" s="91"/>
      <c r="P34" s="3"/>
      <c r="V34" s="41"/>
      <c r="W34" s="41"/>
    </row>
    <row r="35" spans="1:23" ht="15" thickBot="1" x14ac:dyDescent="0.35">
      <c r="A35" s="82"/>
      <c r="B35" s="66"/>
      <c r="C35" s="30" t="s">
        <v>10</v>
      </c>
      <c r="D35" s="31">
        <v>6866.01</v>
      </c>
      <c r="E35" s="86"/>
      <c r="F35" s="32">
        <v>155.31</v>
      </c>
      <c r="G35" s="27">
        <f t="shared" si="3"/>
        <v>0</v>
      </c>
      <c r="H35" s="31">
        <v>1716.5</v>
      </c>
      <c r="I35" s="69"/>
      <c r="J35" s="33">
        <v>11.89</v>
      </c>
      <c r="K35" s="33">
        <f t="shared" si="0"/>
        <v>0</v>
      </c>
      <c r="L35" s="27">
        <f t="shared" si="1"/>
        <v>0</v>
      </c>
      <c r="M35" s="6">
        <f t="shared" si="2"/>
        <v>0</v>
      </c>
      <c r="N35" s="88"/>
      <c r="O35" s="91"/>
      <c r="P35" s="3"/>
      <c r="V35" s="41"/>
      <c r="W35" s="41"/>
    </row>
    <row r="36" spans="1:23" x14ac:dyDescent="0.3">
      <c r="A36" s="70" t="s">
        <v>0</v>
      </c>
      <c r="B36" s="64" t="s">
        <v>4</v>
      </c>
      <c r="C36" s="35" t="s">
        <v>5</v>
      </c>
      <c r="D36" s="36">
        <v>199.62</v>
      </c>
      <c r="E36" s="67">
        <f>H11</f>
        <v>0</v>
      </c>
      <c r="F36" s="20">
        <v>218.42</v>
      </c>
      <c r="G36" s="21">
        <f>IF($E$36=0,0,D36*($E$36+F36))</f>
        <v>0</v>
      </c>
      <c r="H36" s="36">
        <v>49.9</v>
      </c>
      <c r="I36" s="67">
        <v>150</v>
      </c>
      <c r="J36" s="22">
        <v>42.95</v>
      </c>
      <c r="K36" s="22">
        <f t="shared" si="0"/>
        <v>0</v>
      </c>
      <c r="L36" s="21">
        <f>IF(K36=0,0,($I$36*K36+J36)*H36)</f>
        <v>0</v>
      </c>
      <c r="M36" s="4">
        <f t="shared" si="2"/>
        <v>0</v>
      </c>
      <c r="N36" s="88"/>
      <c r="O36" s="91"/>
      <c r="P36" s="3"/>
      <c r="V36" s="42"/>
    </row>
    <row r="37" spans="1:23" x14ac:dyDescent="0.3">
      <c r="A37" s="71"/>
      <c r="B37" s="65"/>
      <c r="C37" s="24" t="s">
        <v>6</v>
      </c>
      <c r="D37" s="37">
        <v>271.92</v>
      </c>
      <c r="E37" s="68"/>
      <c r="F37" s="26">
        <v>195.51</v>
      </c>
      <c r="G37" s="27">
        <f t="shared" ref="G37:G41" si="4">IF($E$36=0,0,D37*($E$36+F37))</f>
        <v>0</v>
      </c>
      <c r="H37" s="37">
        <v>67.98</v>
      </c>
      <c r="I37" s="68"/>
      <c r="J37" s="28">
        <v>35.630000000000003</v>
      </c>
      <c r="K37" s="28">
        <f t="shared" si="0"/>
        <v>0</v>
      </c>
      <c r="L37" s="27">
        <f t="shared" ref="L37:L40" si="5">IF(K37=0,0,($I$36*K37+J37)*H37)</f>
        <v>0</v>
      </c>
      <c r="M37" s="5">
        <f t="shared" si="2"/>
        <v>0</v>
      </c>
      <c r="N37" s="88"/>
      <c r="O37" s="91"/>
      <c r="P37" s="3"/>
      <c r="V37" s="41"/>
    </row>
    <row r="38" spans="1:23" x14ac:dyDescent="0.3">
      <c r="A38" s="71"/>
      <c r="B38" s="65"/>
      <c r="C38" s="24" t="s">
        <v>7</v>
      </c>
      <c r="D38" s="37">
        <v>324.63</v>
      </c>
      <c r="E38" s="68"/>
      <c r="F38" s="26">
        <v>202.92</v>
      </c>
      <c r="G38" s="27">
        <f t="shared" si="4"/>
        <v>0</v>
      </c>
      <c r="H38" s="37">
        <v>81.16</v>
      </c>
      <c r="I38" s="68"/>
      <c r="J38" s="28">
        <v>24.12</v>
      </c>
      <c r="K38" s="28">
        <f t="shared" si="0"/>
        <v>0</v>
      </c>
      <c r="L38" s="27">
        <f t="shared" si="5"/>
        <v>0</v>
      </c>
      <c r="M38" s="5">
        <f t="shared" si="2"/>
        <v>0</v>
      </c>
      <c r="N38" s="88"/>
      <c r="O38" s="91"/>
      <c r="P38" s="3"/>
    </row>
    <row r="39" spans="1:23" x14ac:dyDescent="0.3">
      <c r="A39" s="71"/>
      <c r="B39" s="65"/>
      <c r="C39" s="24" t="s">
        <v>8</v>
      </c>
      <c r="D39" s="37">
        <v>371.79</v>
      </c>
      <c r="E39" s="68"/>
      <c r="F39" s="26">
        <v>194.22</v>
      </c>
      <c r="G39" s="27">
        <f t="shared" si="4"/>
        <v>0</v>
      </c>
      <c r="H39" s="37">
        <v>92.95</v>
      </c>
      <c r="I39" s="68"/>
      <c r="J39" s="28">
        <v>18.170000000000002</v>
      </c>
      <c r="K39" s="28">
        <f t="shared" si="0"/>
        <v>0</v>
      </c>
      <c r="L39" s="27">
        <f t="shared" si="5"/>
        <v>0</v>
      </c>
      <c r="M39" s="5">
        <f t="shared" si="2"/>
        <v>0</v>
      </c>
      <c r="N39" s="88"/>
      <c r="O39" s="91"/>
      <c r="P39" s="3"/>
    </row>
    <row r="40" spans="1:23" x14ac:dyDescent="0.3">
      <c r="A40" s="71"/>
      <c r="B40" s="65"/>
      <c r="C40" s="24" t="s">
        <v>9</v>
      </c>
      <c r="D40" s="37">
        <v>144.80000000000001</v>
      </c>
      <c r="E40" s="68"/>
      <c r="F40" s="26">
        <v>176.46</v>
      </c>
      <c r="G40" s="27">
        <f t="shared" si="4"/>
        <v>0</v>
      </c>
      <c r="H40" s="37">
        <v>36.200000000000003</v>
      </c>
      <c r="I40" s="68"/>
      <c r="J40" s="28">
        <v>11.62</v>
      </c>
      <c r="K40" s="28">
        <f t="shared" si="0"/>
        <v>0</v>
      </c>
      <c r="L40" s="27">
        <f t="shared" si="5"/>
        <v>0</v>
      </c>
      <c r="M40" s="5">
        <f t="shared" si="2"/>
        <v>0</v>
      </c>
      <c r="N40" s="88"/>
      <c r="O40" s="91"/>
      <c r="P40" s="3"/>
    </row>
    <row r="41" spans="1:23" ht="15" thickBot="1" x14ac:dyDescent="0.35">
      <c r="A41" s="82"/>
      <c r="B41" s="66"/>
      <c r="C41" s="30" t="s">
        <v>10</v>
      </c>
      <c r="D41" s="38">
        <v>1034.1099999999999</v>
      </c>
      <c r="E41" s="69"/>
      <c r="F41" s="32">
        <v>162.55000000000001</v>
      </c>
      <c r="G41" s="39">
        <f t="shared" si="4"/>
        <v>0</v>
      </c>
      <c r="H41" s="38">
        <v>258.52999999999997</v>
      </c>
      <c r="I41" s="69"/>
      <c r="J41" s="33">
        <v>12.8</v>
      </c>
      <c r="K41" s="33">
        <f t="shared" si="0"/>
        <v>0</v>
      </c>
      <c r="L41" s="39">
        <f>IF(K41=0,0,($I$36*K41+J41)*H41)</f>
        <v>0</v>
      </c>
      <c r="M41" s="6">
        <f>+G41+L41</f>
        <v>0</v>
      </c>
      <c r="N41" s="88"/>
      <c r="O41" s="91"/>
      <c r="P41" s="3"/>
    </row>
    <row r="42" spans="1:23" x14ac:dyDescent="0.3">
      <c r="A42" s="70" t="s">
        <v>2</v>
      </c>
      <c r="B42" s="64" t="s">
        <v>4</v>
      </c>
      <c r="C42" s="35" t="s">
        <v>5</v>
      </c>
      <c r="D42" s="36">
        <v>145.16999999999999</v>
      </c>
      <c r="E42" s="67">
        <f>H17</f>
        <v>0</v>
      </c>
      <c r="F42" s="20">
        <v>216.45</v>
      </c>
      <c r="G42" s="21">
        <f>IF($E$42=0,0,D42*($E$42+F42))</f>
        <v>0</v>
      </c>
      <c r="H42" s="36">
        <v>36.29</v>
      </c>
      <c r="I42" s="67">
        <v>150</v>
      </c>
      <c r="J42" s="22">
        <v>42.67</v>
      </c>
      <c r="K42" s="22">
        <f t="shared" si="0"/>
        <v>0</v>
      </c>
      <c r="L42" s="21">
        <f>IF(K42=0,0,($I$42*K42+J42)*H42)</f>
        <v>0</v>
      </c>
      <c r="M42" s="4">
        <f t="shared" si="2"/>
        <v>0</v>
      </c>
      <c r="N42" s="88"/>
      <c r="O42" s="91"/>
      <c r="P42" s="3"/>
    </row>
    <row r="43" spans="1:23" x14ac:dyDescent="0.3">
      <c r="A43" s="71"/>
      <c r="B43" s="65"/>
      <c r="C43" s="24" t="s">
        <v>6</v>
      </c>
      <c r="D43" s="37">
        <v>277.7</v>
      </c>
      <c r="E43" s="68"/>
      <c r="F43" s="26">
        <v>198.63</v>
      </c>
      <c r="G43" s="27">
        <f t="shared" ref="G43:G47" si="6">IF($E$42=0,0,D43*($E$42+F43))</f>
        <v>0</v>
      </c>
      <c r="H43" s="37">
        <v>69.430000000000007</v>
      </c>
      <c r="I43" s="68"/>
      <c r="J43" s="28">
        <v>35.32</v>
      </c>
      <c r="K43" s="28">
        <f t="shared" si="0"/>
        <v>0</v>
      </c>
      <c r="L43" s="27">
        <f t="shared" ref="L43:L47" si="7">IF(K43=0,0,($I$42*K43+J43)*H43)</f>
        <v>0</v>
      </c>
      <c r="M43" s="5">
        <f t="shared" si="2"/>
        <v>0</v>
      </c>
      <c r="N43" s="88"/>
      <c r="O43" s="91"/>
      <c r="P43" s="3"/>
    </row>
    <row r="44" spans="1:23" x14ac:dyDescent="0.3">
      <c r="A44" s="71"/>
      <c r="B44" s="65"/>
      <c r="C44" s="24" t="s">
        <v>7</v>
      </c>
      <c r="D44" s="37">
        <v>343.79</v>
      </c>
      <c r="E44" s="68"/>
      <c r="F44" s="26">
        <v>200.28</v>
      </c>
      <c r="G44" s="27">
        <f t="shared" si="6"/>
        <v>0</v>
      </c>
      <c r="H44" s="37">
        <v>85.95</v>
      </c>
      <c r="I44" s="68"/>
      <c r="J44" s="28">
        <v>24.27</v>
      </c>
      <c r="K44" s="28">
        <f t="shared" si="0"/>
        <v>0</v>
      </c>
      <c r="L44" s="27">
        <f t="shared" si="7"/>
        <v>0</v>
      </c>
      <c r="M44" s="5">
        <f t="shared" si="2"/>
        <v>0</v>
      </c>
      <c r="N44" s="88"/>
      <c r="O44" s="91"/>
      <c r="P44" s="3"/>
    </row>
    <row r="45" spans="1:23" x14ac:dyDescent="0.3">
      <c r="A45" s="71"/>
      <c r="B45" s="65"/>
      <c r="C45" s="24" t="s">
        <v>8</v>
      </c>
      <c r="D45" s="37">
        <v>289.04000000000002</v>
      </c>
      <c r="E45" s="68"/>
      <c r="F45" s="26">
        <v>191.23</v>
      </c>
      <c r="G45" s="27">
        <f t="shared" si="6"/>
        <v>0</v>
      </c>
      <c r="H45" s="37">
        <v>72.260000000000005</v>
      </c>
      <c r="I45" s="68"/>
      <c r="J45" s="28">
        <v>18.29</v>
      </c>
      <c r="K45" s="28">
        <f t="shared" si="0"/>
        <v>0</v>
      </c>
      <c r="L45" s="27">
        <f t="shared" si="7"/>
        <v>0</v>
      </c>
      <c r="M45" s="5">
        <f t="shared" si="2"/>
        <v>0</v>
      </c>
      <c r="N45" s="88"/>
      <c r="O45" s="91"/>
      <c r="P45" s="3"/>
    </row>
    <row r="46" spans="1:23" x14ac:dyDescent="0.3">
      <c r="A46" s="71"/>
      <c r="B46" s="65"/>
      <c r="C46" s="24" t="s">
        <v>9</v>
      </c>
      <c r="D46" s="37">
        <v>88.79</v>
      </c>
      <c r="E46" s="68"/>
      <c r="F46" s="26">
        <v>175.46</v>
      </c>
      <c r="G46" s="27">
        <f t="shared" si="6"/>
        <v>0</v>
      </c>
      <c r="H46" s="37">
        <v>22.2</v>
      </c>
      <c r="I46" s="68"/>
      <c r="J46" s="28">
        <v>11.76</v>
      </c>
      <c r="K46" s="28">
        <f t="shared" si="0"/>
        <v>0</v>
      </c>
      <c r="L46" s="27">
        <f t="shared" si="7"/>
        <v>0</v>
      </c>
      <c r="M46" s="5">
        <f t="shared" si="2"/>
        <v>0</v>
      </c>
      <c r="N46" s="88"/>
      <c r="O46" s="91"/>
      <c r="P46" s="3"/>
    </row>
    <row r="47" spans="1:23" ht="15" thickBot="1" x14ac:dyDescent="0.35">
      <c r="A47" s="72"/>
      <c r="B47" s="73"/>
      <c r="C47" s="16" t="s">
        <v>10</v>
      </c>
      <c r="D47" s="45">
        <v>962.83</v>
      </c>
      <c r="E47" s="74"/>
      <c r="F47" s="46">
        <v>160.19</v>
      </c>
      <c r="G47" s="47">
        <f t="shared" si="6"/>
        <v>0</v>
      </c>
      <c r="H47" s="45">
        <v>240.71</v>
      </c>
      <c r="I47" s="74"/>
      <c r="J47" s="48">
        <v>12.77</v>
      </c>
      <c r="K47" s="48">
        <f t="shared" si="0"/>
        <v>0</v>
      </c>
      <c r="L47" s="47">
        <f t="shared" si="7"/>
        <v>0</v>
      </c>
      <c r="M47" s="49">
        <f t="shared" si="2"/>
        <v>0</v>
      </c>
      <c r="N47" s="89"/>
      <c r="O47" s="92"/>
      <c r="P47" s="3"/>
    </row>
    <row r="48" spans="1:23" x14ac:dyDescent="0.3">
      <c r="A48" s="58" t="s">
        <v>32</v>
      </c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60"/>
      <c r="N48" s="50">
        <v>630875</v>
      </c>
      <c r="O48" s="50">
        <f>+N48*1.05113</f>
        <v>663131.63874999993</v>
      </c>
    </row>
    <row r="49" spans="1:15" x14ac:dyDescent="0.3">
      <c r="A49" s="61" t="s">
        <v>33</v>
      </c>
      <c r="B49" s="62"/>
      <c r="C49" s="62"/>
      <c r="D49" s="62"/>
      <c r="E49" s="62"/>
      <c r="F49" s="62"/>
      <c r="G49" s="62"/>
      <c r="H49" s="62"/>
      <c r="I49" s="62"/>
      <c r="J49" s="62"/>
      <c r="K49" s="62"/>
      <c r="L49" s="62"/>
      <c r="M49" s="63"/>
      <c r="N49" s="51">
        <v>2859418.4258845248</v>
      </c>
      <c r="O49" s="53">
        <f>+N49*1.05113</f>
        <v>3005620.49</v>
      </c>
    </row>
    <row r="50" spans="1:15" x14ac:dyDescent="0.3">
      <c r="A50" s="61" t="s">
        <v>34</v>
      </c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3"/>
      <c r="N50" s="52"/>
      <c r="O50" s="51">
        <v>904.02</v>
      </c>
    </row>
    <row r="51" spans="1:15" ht="29.4" customHeight="1" thickBot="1" x14ac:dyDescent="0.35">
      <c r="A51" s="93" t="s">
        <v>35</v>
      </c>
      <c r="B51" s="94"/>
      <c r="C51" s="94"/>
      <c r="D51" s="94"/>
      <c r="E51" s="94"/>
      <c r="F51" s="94"/>
      <c r="G51" s="94"/>
      <c r="H51" s="94"/>
      <c r="I51" s="94"/>
      <c r="J51" s="94"/>
      <c r="K51" s="94"/>
      <c r="L51" s="94"/>
      <c r="M51" s="94"/>
      <c r="N51" s="95"/>
      <c r="O51" s="54">
        <f>SUM(O30:O50)</f>
        <v>3669656.1487500002</v>
      </c>
    </row>
    <row r="53" spans="1:15" x14ac:dyDescent="0.3">
      <c r="A53" s="1" t="s">
        <v>36</v>
      </c>
      <c r="M53" s="96" t="s">
        <v>37</v>
      </c>
      <c r="N53" s="96"/>
      <c r="O53" s="96"/>
    </row>
    <row r="54" spans="1:15" x14ac:dyDescent="0.3">
      <c r="M54" s="96"/>
      <c r="N54" s="96"/>
      <c r="O54" s="96"/>
    </row>
  </sheetData>
  <sheetProtection algorithmName="SHA-512" hashValue="FbKmcbNPuI8VqOgzblCuCRMWkfmX9CQtzrxqTNwmMg69cZ6TjB9TLVAWUb8GQuZ1ChBWPfdN3E1aRAcA7Tnc3g==" saltValue="wDUzECKUXc5s9UDaGvlqgA==" spinCount="100000" sheet="1" selectLockedCells="1"/>
  <mergeCells count="37">
    <mergeCell ref="A51:N51"/>
    <mergeCell ref="M53:O54"/>
    <mergeCell ref="A1:O1"/>
    <mergeCell ref="I3:M3"/>
    <mergeCell ref="E11:E16"/>
    <mergeCell ref="F11:F16"/>
    <mergeCell ref="H11:H16"/>
    <mergeCell ref="E17:E22"/>
    <mergeCell ref="F17:F22"/>
    <mergeCell ref="H17:H22"/>
    <mergeCell ref="E5:E10"/>
    <mergeCell ref="F5:F10"/>
    <mergeCell ref="H5:H10"/>
    <mergeCell ref="E3:E4"/>
    <mergeCell ref="F3:F4"/>
    <mergeCell ref="G3:G4"/>
    <mergeCell ref="H3:H4"/>
    <mergeCell ref="D28:G28"/>
    <mergeCell ref="H28:L28"/>
    <mergeCell ref="M28:O28"/>
    <mergeCell ref="A30:A35"/>
    <mergeCell ref="B30:B35"/>
    <mergeCell ref="E30:E35"/>
    <mergeCell ref="I30:I35"/>
    <mergeCell ref="N30:N47"/>
    <mergeCell ref="O30:O47"/>
    <mergeCell ref="A36:A41"/>
    <mergeCell ref="A48:M48"/>
    <mergeCell ref="A49:M49"/>
    <mergeCell ref="A50:M50"/>
    <mergeCell ref="B36:B41"/>
    <mergeCell ref="E36:E41"/>
    <mergeCell ref="I36:I41"/>
    <mergeCell ref="A42:A47"/>
    <mergeCell ref="B42:B47"/>
    <mergeCell ref="E42:E47"/>
    <mergeCell ref="I42:I4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7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MODELO LICITACIÓN_Vacío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2022-10-26T15:31:41Z</dcterms:modified>
</cp:coreProperties>
</file>