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autoCompressPictures="0"/>
  <mc:AlternateContent xmlns:mc="http://schemas.openxmlformats.org/markup-compatibility/2006">
    <mc:Choice Requires="x15">
      <x15ac:absPath xmlns:x15ac="http://schemas.microsoft.com/office/spreadsheetml/2010/11/ac" url="Y:\2022\22-120 Servicio de carteleria\3.Pliego y calendario\"/>
    </mc:Choice>
  </mc:AlternateContent>
  <xr:revisionPtr revIDLastSave="0" documentId="13_ncr:1_{AC553F0E-DB94-4D0F-8DC7-BA76A2B2FC8A}" xr6:coauthVersionLast="47" xr6:coauthVersionMax="47" xr10:uidLastSave="{00000000-0000-0000-0000-000000000000}"/>
  <bookViews>
    <workbookView xWindow="-108" yWindow="-108" windowWidth="23256" windowHeight="12576" tabRatio="770" xr2:uid="{00000000-000D-0000-FFFF-FFFF00000000}"/>
  </bookViews>
  <sheets>
    <sheet name="SOPORTES" sheetId="37" r:id="rId1"/>
    <sheet name="MATERIALES Y OTROS" sheetId="32" r:id="rId2"/>
    <sheet name="TOTAL OFERTADO " sheetId="30" r:id="rId3"/>
  </sheets>
  <externalReferences>
    <externalReference r:id="rId4"/>
  </externalReferences>
  <definedNames>
    <definedName name="_DAT5" localSheetId="2">[1]Hoja1!#REF!</definedName>
    <definedName name="_DAT5">[1]Hoja1!#REF!</definedName>
    <definedName name="_DAT6" localSheetId="2">[1]Hoja1!#REF!</definedName>
    <definedName name="_DAT6">[1]Hoja1!#REF!</definedName>
    <definedName name="_xlnm._FilterDatabase" localSheetId="1" hidden="1">'MATERIALES Y OTROS'!$A$2:$I$51</definedName>
    <definedName name="Format" localSheetId="2">#REF!</definedName>
    <definedName name="Format">#REF!</definedName>
    <definedName name="TEST1" localSheetId="2">[1]Hoja1!#REF!</definedName>
    <definedName name="TEST1">[1]Hoja1!#REF!</definedName>
    <definedName name="_xlnm.Print_Titles" localSheetId="1">'MATERIALES Y OTROS'!$2:$2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8" i="32" l="1"/>
  <c r="I57" i="32"/>
  <c r="I56" i="32"/>
  <c r="I55" i="32"/>
  <c r="I54" i="32"/>
  <c r="I53" i="32"/>
  <c r="I52" i="32"/>
  <c r="I4" i="32"/>
  <c r="I5" i="32"/>
  <c r="I6" i="32"/>
  <c r="I7" i="32"/>
  <c r="I8" i="32"/>
  <c r="I9" i="32"/>
  <c r="I10" i="32"/>
  <c r="I11" i="32"/>
  <c r="I12" i="32"/>
  <c r="I13" i="32"/>
  <c r="I14" i="32"/>
  <c r="I15" i="32"/>
  <c r="I16" i="32"/>
  <c r="I17" i="32"/>
  <c r="I18" i="32"/>
  <c r="I19" i="32"/>
  <c r="I20" i="32"/>
  <c r="I21" i="32"/>
  <c r="I22" i="32"/>
  <c r="I23" i="32"/>
  <c r="I24" i="32"/>
  <c r="I25" i="32"/>
  <c r="I26" i="32"/>
  <c r="I27" i="32"/>
  <c r="I28" i="32"/>
  <c r="I29" i="32"/>
  <c r="I30" i="32"/>
  <c r="I31" i="32"/>
  <c r="I32" i="32"/>
  <c r="I33" i="32"/>
  <c r="I34" i="32"/>
  <c r="I35" i="32"/>
  <c r="I36" i="32"/>
  <c r="I37" i="32"/>
  <c r="I38" i="32"/>
  <c r="I39" i="32"/>
  <c r="I40" i="32"/>
  <c r="I41" i="32"/>
  <c r="I42" i="32"/>
  <c r="I43" i="32"/>
  <c r="I44" i="32"/>
  <c r="I45" i="32"/>
  <c r="I46" i="32"/>
  <c r="I47" i="32"/>
  <c r="I48" i="32"/>
  <c r="I49" i="32"/>
  <c r="I3" i="32"/>
  <c r="R4" i="37"/>
  <c r="R5" i="37"/>
  <c r="R6" i="37"/>
  <c r="R7" i="37"/>
  <c r="R8" i="37"/>
  <c r="R9" i="37"/>
  <c r="R10" i="37"/>
  <c r="R11" i="37"/>
  <c r="R12" i="37"/>
  <c r="R13" i="37"/>
  <c r="R14" i="37"/>
  <c r="R15" i="37"/>
  <c r="R16" i="37"/>
  <c r="R17" i="37"/>
  <c r="R18" i="37"/>
  <c r="R19" i="37"/>
  <c r="R20" i="37"/>
  <c r="R21" i="37"/>
  <c r="R22" i="37"/>
  <c r="R23" i="37"/>
  <c r="R24" i="37"/>
  <c r="R25" i="37"/>
  <c r="R26" i="37"/>
  <c r="R27" i="37"/>
  <c r="R28" i="37"/>
  <c r="R29" i="37"/>
  <c r="R30" i="37"/>
  <c r="R31" i="37"/>
  <c r="R32" i="37"/>
  <c r="R33" i="37"/>
  <c r="R34" i="37"/>
  <c r="R35" i="37"/>
  <c r="R36" i="37"/>
  <c r="R37" i="37"/>
  <c r="R38" i="37"/>
  <c r="R39" i="37"/>
  <c r="R40" i="37"/>
  <c r="R41" i="37"/>
  <c r="R42" i="37"/>
  <c r="R43" i="37"/>
  <c r="R44" i="37"/>
  <c r="R45" i="37"/>
  <c r="R46" i="37"/>
  <c r="R47" i="37"/>
  <c r="R48" i="37"/>
  <c r="R49" i="37"/>
  <c r="R50" i="37"/>
  <c r="R51" i="37"/>
  <c r="R52" i="37"/>
  <c r="R53" i="37"/>
  <c r="R54" i="37"/>
  <c r="R55" i="37"/>
  <c r="R56" i="37"/>
  <c r="R57" i="37"/>
  <c r="R58" i="37"/>
  <c r="R59" i="37"/>
  <c r="R60" i="37"/>
  <c r="R61" i="37"/>
  <c r="R62" i="37"/>
  <c r="R63" i="37"/>
  <c r="R64" i="37"/>
  <c r="R65" i="37"/>
  <c r="R66" i="37"/>
  <c r="R67" i="37"/>
  <c r="R68" i="37"/>
  <c r="R69" i="37"/>
  <c r="R70" i="37"/>
  <c r="R71" i="37"/>
  <c r="R72" i="37"/>
  <c r="R73" i="37"/>
  <c r="R74" i="37"/>
  <c r="R75" i="37"/>
  <c r="R76" i="37"/>
  <c r="R77" i="37"/>
  <c r="R78" i="37"/>
  <c r="R79" i="37"/>
  <c r="R80" i="37"/>
  <c r="R81" i="37"/>
  <c r="R86" i="37"/>
  <c r="R87" i="37"/>
  <c r="R88" i="37"/>
  <c r="R89" i="37"/>
  <c r="R90" i="37"/>
  <c r="R91" i="37"/>
  <c r="R92" i="37"/>
  <c r="R93" i="37"/>
  <c r="R94" i="37"/>
  <c r="R95" i="37"/>
  <c r="R96" i="37"/>
  <c r="R97" i="37"/>
  <c r="R98" i="37"/>
  <c r="R99" i="37"/>
  <c r="R100" i="37"/>
  <c r="R3" i="37"/>
  <c r="R101" i="37" l="1"/>
  <c r="C4" i="30" s="1"/>
  <c r="A5" i="30"/>
  <c r="A4" i="30"/>
  <c r="M100" i="37"/>
  <c r="F100" i="37"/>
  <c r="D100" i="37"/>
  <c r="M99" i="37"/>
  <c r="F99" i="37"/>
  <c r="D99" i="37"/>
  <c r="M98" i="37"/>
  <c r="F98" i="37"/>
  <c r="D98" i="37"/>
  <c r="M97" i="37"/>
  <c r="F97" i="37"/>
  <c r="D97" i="37"/>
  <c r="M96" i="37"/>
  <c r="F96" i="37"/>
  <c r="D96" i="37"/>
  <c r="M95" i="37"/>
  <c r="F95" i="37"/>
  <c r="D95" i="37"/>
  <c r="M94" i="37"/>
  <c r="F94" i="37"/>
  <c r="D94" i="37"/>
  <c r="M93" i="37"/>
  <c r="F93" i="37"/>
  <c r="D93" i="37"/>
  <c r="M92" i="37"/>
  <c r="F92" i="37"/>
  <c r="D92" i="37"/>
  <c r="J91" i="37"/>
  <c r="M91" i="37" s="1"/>
  <c r="F91" i="37"/>
  <c r="D91" i="37"/>
  <c r="M90" i="37"/>
  <c r="F90" i="37"/>
  <c r="D90" i="37"/>
  <c r="M89" i="37"/>
  <c r="F89" i="37"/>
  <c r="D89" i="37"/>
  <c r="M88" i="37"/>
  <c r="F88" i="37"/>
  <c r="D88" i="37"/>
  <c r="M87" i="37"/>
  <c r="F87" i="37"/>
  <c r="D87" i="37"/>
  <c r="M86" i="37"/>
  <c r="F86" i="37"/>
  <c r="D86" i="37"/>
  <c r="M85" i="37"/>
  <c r="F85" i="37"/>
  <c r="D85" i="37"/>
  <c r="M84" i="37"/>
  <c r="F84" i="37"/>
  <c r="D84" i="37"/>
  <c r="M83" i="37"/>
  <c r="F83" i="37"/>
  <c r="D83" i="37"/>
  <c r="M82" i="37"/>
  <c r="F82" i="37"/>
  <c r="D82" i="37"/>
  <c r="M81" i="37"/>
  <c r="F81" i="37"/>
  <c r="D81" i="37"/>
  <c r="M80" i="37"/>
  <c r="F80" i="37"/>
  <c r="D80" i="37"/>
  <c r="M79" i="37"/>
  <c r="F79" i="37"/>
  <c r="D79" i="37"/>
  <c r="M78" i="37"/>
  <c r="F78" i="37"/>
  <c r="D78" i="37"/>
  <c r="M77" i="37"/>
  <c r="F77" i="37"/>
  <c r="D77" i="37"/>
  <c r="M76" i="37"/>
  <c r="F76" i="37"/>
  <c r="D76" i="37"/>
  <c r="M75" i="37"/>
  <c r="F75" i="37"/>
  <c r="D75" i="37"/>
  <c r="M74" i="37"/>
  <c r="F74" i="37"/>
  <c r="D74" i="37"/>
  <c r="M73" i="37"/>
  <c r="F73" i="37"/>
  <c r="D73" i="37"/>
  <c r="M72" i="37"/>
  <c r="F72" i="37"/>
  <c r="D72" i="37"/>
  <c r="M71" i="37"/>
  <c r="F71" i="37"/>
  <c r="D71" i="37"/>
  <c r="M70" i="37"/>
  <c r="F70" i="37"/>
  <c r="D70" i="37"/>
  <c r="M69" i="37"/>
  <c r="F69" i="37"/>
  <c r="D69" i="37"/>
  <c r="M68" i="37"/>
  <c r="F68" i="37"/>
  <c r="D68" i="37"/>
  <c r="M67" i="37"/>
  <c r="F67" i="37"/>
  <c r="D67" i="37"/>
  <c r="M66" i="37"/>
  <c r="F66" i="37"/>
  <c r="D66" i="37"/>
  <c r="M65" i="37"/>
  <c r="F65" i="37"/>
  <c r="D65" i="37"/>
  <c r="M64" i="37"/>
  <c r="F64" i="37"/>
  <c r="D64" i="37"/>
  <c r="M63" i="37"/>
  <c r="F63" i="37"/>
  <c r="D63" i="37"/>
  <c r="M62" i="37"/>
  <c r="F62" i="37"/>
  <c r="D62" i="37"/>
  <c r="M61" i="37"/>
  <c r="F61" i="37"/>
  <c r="D61" i="37"/>
  <c r="M60" i="37"/>
  <c r="F60" i="37"/>
  <c r="D60" i="37"/>
  <c r="M59" i="37"/>
  <c r="F59" i="37"/>
  <c r="D59" i="37"/>
  <c r="M58" i="37"/>
  <c r="F58" i="37"/>
  <c r="D58" i="37"/>
  <c r="M57" i="37"/>
  <c r="F57" i="37"/>
  <c r="D57" i="37"/>
  <c r="M56" i="37"/>
  <c r="F56" i="37"/>
  <c r="D56" i="37"/>
  <c r="M55" i="37"/>
  <c r="F55" i="37"/>
  <c r="D55" i="37"/>
  <c r="M54" i="37"/>
  <c r="F54" i="37"/>
  <c r="D54" i="37"/>
  <c r="M53" i="37"/>
  <c r="F53" i="37"/>
  <c r="D53" i="37"/>
  <c r="M52" i="37"/>
  <c r="M51" i="37"/>
  <c r="M50" i="37"/>
  <c r="M49" i="37"/>
  <c r="M48" i="37"/>
  <c r="M47" i="37"/>
  <c r="M46" i="37"/>
  <c r="M45" i="37"/>
  <c r="M44" i="37"/>
  <c r="M43" i="37"/>
  <c r="M42" i="37"/>
  <c r="M41" i="37"/>
  <c r="M40" i="37"/>
  <c r="M39" i="37"/>
  <c r="M38" i="37"/>
  <c r="M37" i="37"/>
  <c r="M36" i="37"/>
  <c r="M35" i="37"/>
  <c r="M34" i="37"/>
  <c r="M33" i="37"/>
  <c r="M32" i="37"/>
  <c r="M31" i="37"/>
  <c r="M30" i="37"/>
  <c r="M29" i="37"/>
  <c r="M28" i="37"/>
  <c r="M27" i="37"/>
  <c r="M26" i="37"/>
  <c r="M25" i="37"/>
  <c r="M24" i="37"/>
  <c r="M23" i="37"/>
  <c r="M22" i="37"/>
  <c r="M21" i="37"/>
  <c r="M20" i="37"/>
  <c r="M19" i="37"/>
  <c r="M18" i="37"/>
  <c r="M17" i="37"/>
  <c r="M16" i="37"/>
  <c r="M15" i="37"/>
  <c r="M14" i="37"/>
  <c r="M13" i="37"/>
  <c r="M12" i="37"/>
  <c r="M11" i="37"/>
  <c r="M10" i="37"/>
  <c r="M9" i="37"/>
  <c r="M8" i="37"/>
  <c r="M7" i="37"/>
  <c r="M6" i="37"/>
  <c r="M5" i="37"/>
  <c r="M4" i="37"/>
  <c r="M3" i="37"/>
  <c r="T100" i="37" l="1"/>
  <c r="T55" i="37"/>
  <c r="T101" i="37" l="1"/>
  <c r="U55" i="37" l="1"/>
  <c r="U100" i="37"/>
  <c r="U101" i="37"/>
  <c r="I59" i="32" l="1"/>
  <c r="I50" i="32" l="1"/>
  <c r="I61" i="32" s="1"/>
  <c r="C5" i="30" s="1"/>
  <c r="C6" i="30" l="1"/>
</calcChain>
</file>

<file path=xl/sharedStrings.xml><?xml version="1.0" encoding="utf-8"?>
<sst xmlns="http://schemas.openxmlformats.org/spreadsheetml/2006/main" count="1134" uniqueCount="536">
  <si>
    <t xml:space="preserve">Foam </t>
  </si>
  <si>
    <t>Lonas</t>
  </si>
  <si>
    <t>-</t>
  </si>
  <si>
    <t>MATERIAL</t>
  </si>
  <si>
    <t xml:space="preserve">1 HORA CREATIVIDAD </t>
  </si>
  <si>
    <t>1 HORA ADAPTACIÓN ARTES FINALES</t>
  </si>
  <si>
    <t>POLIYET</t>
  </si>
  <si>
    <t>FOAM 5 MM</t>
  </si>
  <si>
    <t>VINILO REMOVIBLE</t>
  </si>
  <si>
    <t>M2 FOAM 10 MM SIN IMPRIMIR</t>
  </si>
  <si>
    <t xml:space="preserve">FOTOS BANCO IMÁGENES </t>
  </si>
  <si>
    <t xml:space="preserve">1 HORA REINSTALACION </t>
  </si>
  <si>
    <t>M2 VINILO DE CORTE 1 COLOR</t>
  </si>
  <si>
    <t>Forex</t>
  </si>
  <si>
    <t>Vinilo</t>
  </si>
  <si>
    <t>M2 LONA BACKLIGHT 500 GR.</t>
  </si>
  <si>
    <t>M2 LONA FRONLIT 500 GR. (DOBLE CARA)</t>
  </si>
  <si>
    <t>ML PERFIL ALUMINIO</t>
  </si>
  <si>
    <t>M2 FOAM 5 MM (UNA CARA)</t>
  </si>
  <si>
    <t>M2 FOREX 5 MM (UNA CARA)</t>
  </si>
  <si>
    <t>M2 LONA FRONLIT 500 GR. (UNA CARA)</t>
  </si>
  <si>
    <t xml:space="preserve">M2 VINILO SIN IMPRIMIR </t>
  </si>
  <si>
    <t>M2 FOAM 10 MM  (DOBLE  CARA)</t>
  </si>
  <si>
    <t>M2 VINILO TRANSPARENTE  SILUETEADO</t>
  </si>
  <si>
    <t>M2 LONA FRONLIT 500 GR. CON MOLDURA</t>
  </si>
  <si>
    <t>2 barras. Precisa grúa.</t>
  </si>
  <si>
    <t>Precisa grúa</t>
  </si>
  <si>
    <t>Bolsillo arriba y abajo. 2 barras. Precisa grúa.</t>
  </si>
  <si>
    <t>Incluye almacenaje, traslado e instalación  de peana, propiedad de IFEMA</t>
  </si>
  <si>
    <t>Incluye almacenaje, traslado e instalación  de armazón, propiedad de IFEMA</t>
  </si>
  <si>
    <t>M2 FOAM 5 MM TROQUELADO  (MEDIDAS MENORES 1 M2 SE FACTURARÁN COMO 1 M2)</t>
  </si>
  <si>
    <t>M2 FOREX 5 MM TROQUELADO (MEDIDAS MENORES 1 M2 SE FACTURARÁN COMO 1 M2)</t>
  </si>
  <si>
    <t>CODIGOS SAP</t>
  </si>
  <si>
    <t>6BC01001</t>
  </si>
  <si>
    <t>6BC01018</t>
  </si>
  <si>
    <t>6BC01003</t>
  </si>
  <si>
    <t>6BC01044</t>
  </si>
  <si>
    <t>6BC01016</t>
  </si>
  <si>
    <t>6BC01005</t>
  </si>
  <si>
    <t>6BC01020</t>
  </si>
  <si>
    <t>6BC01013</t>
  </si>
  <si>
    <t>6BC01012</t>
  </si>
  <si>
    <t>6BC01011</t>
  </si>
  <si>
    <t>6BC01041</t>
  </si>
  <si>
    <t>6BC01042</t>
  </si>
  <si>
    <t>6BC01014</t>
  </si>
  <si>
    <t>6BC01034</t>
  </si>
  <si>
    <t>6BC01026</t>
  </si>
  <si>
    <t>6BC01022</t>
  </si>
  <si>
    <t>6BC01008</t>
  </si>
  <si>
    <t>6BC01009</t>
  </si>
  <si>
    <t>6BC01036</t>
  </si>
  <si>
    <t>6BC01024</t>
  </si>
  <si>
    <t>6BC01035</t>
  </si>
  <si>
    <t>6BC01039</t>
  </si>
  <si>
    <t>6BC01028</t>
  </si>
  <si>
    <t>6BC01027</t>
  </si>
  <si>
    <t>6BC01037</t>
  </si>
  <si>
    <t>6BC01038</t>
  </si>
  <si>
    <t>M2 CAUCHO 2 MM ANTIDESLIZANTE</t>
  </si>
  <si>
    <t>M2 MOQUETA IMPRESA</t>
  </si>
  <si>
    <t xml:space="preserve">DESCRIPCIÓN DEL MATERIAL </t>
  </si>
  <si>
    <t>Caucho</t>
  </si>
  <si>
    <t>SERVICIOS / FICHAS</t>
  </si>
  <si>
    <t>M2 VINILO IMPRESO A DOS CARAS</t>
  </si>
  <si>
    <t>M2 VINILO ÁCIDO</t>
  </si>
  <si>
    <t>M2 VINILO MICROVENTOSA</t>
  </si>
  <si>
    <t>Tela</t>
  </si>
  <si>
    <t>M2 TELA OPACA IMPRESA CON SILICONA COSIDA</t>
  </si>
  <si>
    <t>ML PERFIL BASIC 25 mm PARA MONTAR SOBRE PARED</t>
  </si>
  <si>
    <t>Perfiles</t>
  </si>
  <si>
    <t>ML PERFIL 100 mm PARA MONTAR SOBRE SUELO</t>
  </si>
  <si>
    <t>Peanas</t>
  </si>
  <si>
    <t>ML PERFIL DOBLE CARA 44 mm</t>
  </si>
  <si>
    <t>KIT ANCLAJE PARA COLGAR PERFIL DOBLE CARA 44 mm</t>
  </si>
  <si>
    <t>Kit</t>
  </si>
  <si>
    <t>M2 FOAM 10 MM (UNA CARA)</t>
  </si>
  <si>
    <t>6BC01033</t>
  </si>
  <si>
    <t>Porex</t>
  </si>
  <si>
    <t>6BC01043</t>
  </si>
  <si>
    <t>M2 VINILO ANTIDESLIZANTE SOBRE SUELO</t>
  </si>
  <si>
    <t>M2 VINILO ESPECIAL ASFALTO</t>
  </si>
  <si>
    <t>INGLÉS</t>
  </si>
  <si>
    <t>ESPAÑOL</t>
  </si>
  <si>
    <t>M2 FOAM 5 MM TROQUELADO</t>
  </si>
  <si>
    <t>M2 DIE CUT FOAM BOARD 5MM</t>
  </si>
  <si>
    <t>M2 FOAM BOARD 10 MM (ONE SIDE)</t>
  </si>
  <si>
    <t>M2 FOAM BOARD 5 MM  (ONE SIDE)</t>
  </si>
  <si>
    <t>M2 FOAM 10 MM (DOBLE CARA)</t>
  </si>
  <si>
    <t>M2 FOAM BOARD 10 MM (DOBLE SIDE)</t>
  </si>
  <si>
    <t>M2 FOAM BOARD WITHOUT PRINTING</t>
  </si>
  <si>
    <t>M2 FOAM 10 MM PARA CORPOREOS</t>
  </si>
  <si>
    <t>M2 FOAM BOARD 10 MM FOR CORPOREAL</t>
  </si>
  <si>
    <t>M2 FOREX 5 MM</t>
  </si>
  <si>
    <t>M2 PVC 5 MM</t>
  </si>
  <si>
    <t>M2 FOREX 5 MM TROQUELADO</t>
  </si>
  <si>
    <t>M2 DIE CUT PVC BOARD 5MM</t>
  </si>
  <si>
    <t>M2 BACKLIT CANVAS 500 GR.</t>
  </si>
  <si>
    <t>M2 FRONTLIT CANVAS 500 GR. (DOUBLE SIDE)</t>
  </si>
  <si>
    <t>M2 FRONTLIT CANVAS 500 GR. (ONE SIDE)</t>
  </si>
  <si>
    <t>M2 LONA FRONLIT 500 GR. CON BASTIDOR 3CM</t>
  </si>
  <si>
    <t>M2 FRONLIT CANVAS 500 GR. WITH 3CM FRAME</t>
  </si>
  <si>
    <t>M2 FRONLIT CANVAS 500 GR. WITH MOLDING</t>
  </si>
  <si>
    <t>M2  LONA MICROPERFORADA 500 GR.</t>
  </si>
  <si>
    <t>M2 MICROPERFORATED CANVAS 500 GR.</t>
  </si>
  <si>
    <t>M2 LONA SIN IMPRESION</t>
  </si>
  <si>
    <t>M2 CANVAS WITHOUT PRINTING</t>
  </si>
  <si>
    <t>M2 POREX PARA CORPÓREOS</t>
  </si>
  <si>
    <t>M2 POREXPAN FOR CORPOREAL</t>
  </si>
  <si>
    <t>M2 CUT VINYL 1 COLOUR</t>
  </si>
  <si>
    <t>M2 VINILO IMPRESO</t>
  </si>
  <si>
    <t>M2 PRINTED VINYL</t>
  </si>
  <si>
    <t>M2 VINILO TROQUELADO</t>
  </si>
  <si>
    <t>M2 DIE CUT VINYL</t>
  </si>
  <si>
    <t>M2 VINILO TRANSPARENTE SILUETEADO</t>
  </si>
  <si>
    <t>M2 CLEAR VINYL SILHOUETTED</t>
  </si>
  <si>
    <t>M2 VINILO SIN IMPRESION</t>
  </si>
  <si>
    <t>M2 VINYL WITHOUT PRINTING</t>
  </si>
  <si>
    <t>M2 CAUCHO ANTIDESLIZANTE 2MM SOBRE SUELO</t>
  </si>
  <si>
    <t>M2 PRINTED CARPET</t>
  </si>
  <si>
    <t>M2  NON-SLIP VINYL FLOORING</t>
  </si>
  <si>
    <t>M2 VINYL FOR ASPHALT</t>
  </si>
  <si>
    <t>PERFILES METRO LINEAL</t>
  </si>
  <si>
    <t>LINEAR METER ALUMINIUM PROFILES</t>
  </si>
  <si>
    <t>1 HORA ADAPTACION ARTES FINALES</t>
  </si>
  <si>
    <t>1 HOUR ARTWORKS ADAPTATIONS COST</t>
  </si>
  <si>
    <t>1 HORA CREATIVIDAD</t>
  </si>
  <si>
    <t>1 HOUR CREATIVITY COST</t>
  </si>
  <si>
    <t>1 HORA REINSTALACION</t>
  </si>
  <si>
    <t>1 HOUR RE-INSTALLING</t>
  </si>
  <si>
    <t>COMPRA DE FOTOS EN BANCO DE IMAGENES</t>
  </si>
  <si>
    <t>PURCHASE OF IMAGES</t>
  </si>
  <si>
    <t>M2 TWO-SIDED PRINTED VINYL</t>
  </si>
  <si>
    <t>M2 VINYL ACID</t>
  </si>
  <si>
    <t xml:space="preserve">M2 LONA CON CONFECCIÓN UNA CARA </t>
  </si>
  <si>
    <t xml:space="preserve">M2 LONA CON CONFECCIÓN DOBLE CARA </t>
  </si>
  <si>
    <t>M2 TELA OPACA IMPRESA C/ SILICONA COSIDA</t>
  </si>
  <si>
    <t>ML PERFIL BASIC 25MM MONTAR SOBRE PARED</t>
  </si>
  <si>
    <t>ML BASIC PROFILE 25MM FOR WALL MOUNT</t>
  </si>
  <si>
    <t>ML PERFIL 100MM PARA MONTAR SOBRE SUELO</t>
  </si>
  <si>
    <t>ML PROFILE 100MM FOR MOUNTING ON GROUND</t>
  </si>
  <si>
    <t>ML PERFIL DOBLE CARA 44 MM</t>
  </si>
  <si>
    <t>U. PEANAS PARA PERFIL DE 44 Y 100 MM</t>
  </si>
  <si>
    <t>KIT ANCLAJE PARA COLGAR PERFIL D/C 44 MM</t>
  </si>
  <si>
    <t>ANCHOR KIT FOR HANGING D/F PROFILE 44 MM</t>
  </si>
  <si>
    <t>Incluye almacenaje, traslado e instalación  de peana, propiedad de IFEMA o propiedad del proveedor</t>
  </si>
  <si>
    <t>Bolsillo superior e inferior para barra. Precisa grúa.</t>
  </si>
  <si>
    <t>M2 LONA FRONLIT 500 GR. (DOBLE CARA)*</t>
  </si>
  <si>
    <t>M2 LONA FRONLIT 500 GR. (UNA CARA)*</t>
  </si>
  <si>
    <t>M2 LONA FRONLIT 500 GR. CON BASTIDOR 3 CM*</t>
  </si>
  <si>
    <t>M2 LONA FRONLIT 500 GR. CON MOLDURA*</t>
  </si>
  <si>
    <t>M2 LONA MICROPERFORADA 500 GR.*</t>
  </si>
  <si>
    <t>M2 LONA SIN IMPRESIÓN*</t>
  </si>
  <si>
    <t>FOAM 10 MM</t>
  </si>
  <si>
    <t>M2 LONA BACKLIT 500 GR.*</t>
  </si>
  <si>
    <t>LONA BACKLIT</t>
  </si>
  <si>
    <t>POLIPROPILENO CELULAR</t>
  </si>
  <si>
    <t xml:space="preserve">LONA FRONTLIT </t>
  </si>
  <si>
    <t>S</t>
  </si>
  <si>
    <t>P</t>
  </si>
  <si>
    <t>LARGO 
ESP.</t>
  </si>
  <si>
    <t>LARGO
ING.</t>
  </si>
  <si>
    <t>Banderola Area Sur</t>
  </si>
  <si>
    <t>South Area Banner</t>
  </si>
  <si>
    <t>Banderolas doble cara Pabellones 3-10 (pack 8 unidades)</t>
  </si>
  <si>
    <t>Banderola Interior Vertical (Doble cara)</t>
  </si>
  <si>
    <t>Indoor Banner (Double sided) - Vertical</t>
  </si>
  <si>
    <t>Box</t>
  </si>
  <si>
    <t>DESCRIPCIÓN ESPAÑOL 
EN SAP</t>
  </si>
  <si>
    <t>DESCRIPCIÓN INGLÉS 
EN SAP</t>
  </si>
  <si>
    <t xml:space="preserve">Vinilo Pasillo Rodante Doble Cara </t>
  </si>
  <si>
    <t>Moving Walkway Window Two-Sided Vinyl</t>
  </si>
  <si>
    <t>Estandarte Doble Cara Patio</t>
  </si>
  <si>
    <t>Double-Sided Banner Court</t>
  </si>
  <si>
    <t>Lona entre columnas - entrada pabellones</t>
  </si>
  <si>
    <t>Canvas between Columns</t>
  </si>
  <si>
    <t>Lona Fachada pab. 12 (1/1)</t>
  </si>
  <si>
    <t xml:space="preserve">Hall 12 West Facade Canvas (1/1) </t>
  </si>
  <si>
    <t>Lona Fachada pab. 12 (1/2)</t>
  </si>
  <si>
    <t xml:space="preserve">Hall 12 West Facade Canvas (1/2) </t>
  </si>
  <si>
    <t>Lona Horizontal Arco Frontera</t>
  </si>
  <si>
    <t>Horizontal Canvas Boundary Arch</t>
  </si>
  <si>
    <t>Lona Patio Norte</t>
  </si>
  <si>
    <t>North Court Canvas</t>
  </si>
  <si>
    <t>Lona Vertical Zócalo</t>
  </si>
  <si>
    <t>Plinth Vertical Canvas</t>
  </si>
  <si>
    <t>Lonas Farola Parking (Doble Cara)</t>
  </si>
  <si>
    <t xml:space="preserve">Magnum Retroiluminado Sur </t>
  </si>
  <si>
    <t>South Entrance Backlit Magnum</t>
  </si>
  <si>
    <t>Monolito Área Este</t>
  </si>
  <si>
    <t>East Area Monolith</t>
  </si>
  <si>
    <t>MUPI Parking y Perímetro</t>
  </si>
  <si>
    <t>Perimeter &amp; Parking Area MUPI</t>
  </si>
  <si>
    <t xml:space="preserve">Parada Taxi </t>
  </si>
  <si>
    <t>Taxi Stand</t>
  </si>
  <si>
    <t>Lona Cuadrada Zócalo</t>
  </si>
  <si>
    <t>Plinth Squared Canvas</t>
  </si>
  <si>
    <t>Modulo Marquesinas Sur (1u.)</t>
  </si>
  <si>
    <t>South Entrance Canopy Module (1u.)</t>
  </si>
  <si>
    <t>Extra Large Canvas Hall 1-2 (24x8m)</t>
  </si>
  <si>
    <t>Extra Large Canvas Hall 1-2 (21x10m)</t>
  </si>
  <si>
    <t>Extra Large Canvas Hall 1-2 (16x10m)</t>
  </si>
  <si>
    <t>Lona Gigante Pabellón 1-2 (24x8m)</t>
  </si>
  <si>
    <t>Lona Gigante Pabellón 1-2 (21x10m)</t>
  </si>
  <si>
    <t>Lona Gigante Pabellón 1-2 (16x10m)</t>
  </si>
  <si>
    <t>Lona Pasarela Pabellones 7-8 (cara Norte) y 9-10 (cara Sur)</t>
  </si>
  <si>
    <t>CÓDIGO 
SAP</t>
  </si>
  <si>
    <t>Torre Triangular Retroiluminada (Una cara)</t>
  </si>
  <si>
    <t>Three-sided Illuminated Tower (one side)</t>
  </si>
  <si>
    <t>Totem</t>
  </si>
  <si>
    <t>Valla Perímetro Sur (Una Cara)</t>
  </si>
  <si>
    <t>South Perimeter Billboard (Single sided)</t>
  </si>
  <si>
    <t>Valla Perímetro Sur (Doble Cara)</t>
  </si>
  <si>
    <t>South Perimeter Billboard (Double sided)</t>
  </si>
  <si>
    <t>Ascensor Patio Central</t>
  </si>
  <si>
    <t>Central Court Elevator Vinyl</t>
  </si>
  <si>
    <t>Vinilo Pasarela Pabellones 7-8 (cara Sur) y 9-10 (cara Norte)</t>
  </si>
  <si>
    <t>Vinilo Pasarela Pabellones 7-8 (cara Norte)</t>
  </si>
  <si>
    <t>Vinilo Pasarela Pabellones 3-4-5-6 (cara Norte) 5-6-7-8 (cara Sur)</t>
  </si>
  <si>
    <t>Vinilo Pasarela Pabellones 5-6 (cara Norte y cara Sur)</t>
  </si>
  <si>
    <t>Vinilo Pasarela Cristal Pab. 4-12 (Cara Sur)</t>
  </si>
  <si>
    <t>Vinilo Pasarela Cristal Pab. 4-12 (Sur)</t>
  </si>
  <si>
    <t>Halls 4/12 Overpass Vinyl (South Face)</t>
  </si>
  <si>
    <t>Lona Fachada Pabellón 1-2 (10x9,90m)</t>
  </si>
  <si>
    <t>Large Canvas Hall 1-2 (10x9,90m)</t>
  </si>
  <si>
    <t>Lona Fachada Pabellón 1-2 (8,50x7,90m)</t>
  </si>
  <si>
    <t>Lona Fachada Pabellón 1-2 (6x7,90m)</t>
  </si>
  <si>
    <t>Large Canvas Hall 1-2 (6x7,90m)</t>
  </si>
  <si>
    <t>Large Canvas Hall 1-2 (8,50x7,90m)</t>
  </si>
  <si>
    <t>Hall Façade Two-sided Banners (8 u.pack)</t>
  </si>
  <si>
    <t>Indoor Banner (Double sided)-Horizontal</t>
  </si>
  <si>
    <t>Banderolas doble cara Pab.3-10 (p. 8 u.)</t>
  </si>
  <si>
    <t>Banderola Interior Horizontal (2 caras)</t>
  </si>
  <si>
    <t>Torre Triangular Retroiluminada (1 cara)</t>
  </si>
  <si>
    <t xml:space="preserve">Canvas Overpass </t>
  </si>
  <si>
    <t>Lona Pasarela Elevada</t>
  </si>
  <si>
    <t>Parking Streetlights Double-Side Banners</t>
  </si>
  <si>
    <t>Vinilo Pasarela (17,95 x 2,10 M.)</t>
  </si>
  <si>
    <t>Vinilo Pasarela (17,48 x 1,90 M.)</t>
  </si>
  <si>
    <t>Vinilo Pasarela (7,50 X 1,80 M.)</t>
  </si>
  <si>
    <t>Vinyl Overpass (7,50 X 1,80 M.)</t>
  </si>
  <si>
    <t>Vinyl Overpass (17,95 x 2,10 M.)</t>
  </si>
  <si>
    <t>Vinyl Overpass (17,48 x 1,90 M.)</t>
  </si>
  <si>
    <t>Vinilo Pasarela (7,50 X 1,50 M.)</t>
  </si>
  <si>
    <t>Vinyl Overpass (7,50 X 1,50 M.)</t>
  </si>
  <si>
    <t xml:space="preserve">M2 NON- SLIP 2 MM FLOORING RUBBER </t>
  </si>
  <si>
    <t xml:space="preserve">M2 RE-BOARD </t>
  </si>
  <si>
    <t>Re-obard</t>
  </si>
  <si>
    <t>M2 MICROVENT VINYL</t>
  </si>
  <si>
    <t>M2 SINGLE SIDE CANVAS WITH CONFECTION</t>
  </si>
  <si>
    <t>M2 DOUBLE SIDE CANVAS WITH CONFECTION</t>
  </si>
  <si>
    <t>M2 OPAQUE PRINTED FABRIC W SEWED SILICON</t>
  </si>
  <si>
    <t>ML DOUBLE SIDED PROFILE 44 MM</t>
  </si>
  <si>
    <t>BASES FOR PROFILE 44 AND 100 MM</t>
  </si>
  <si>
    <t>Roll-up (0,85x2 m)</t>
  </si>
  <si>
    <t>Cubo Colgante Interior (Cuatro caras)</t>
  </si>
  <si>
    <t>Hanging Cube</t>
  </si>
  <si>
    <t xml:space="preserve">Banderola Entrada Fachada Pabellón 1-2 </t>
  </si>
  <si>
    <t>Banderola Entrada Fachada Pabellón 1-2 -</t>
  </si>
  <si>
    <t>Halls 1-2 Entrance Façade Banner</t>
  </si>
  <si>
    <t>Banderola Entrada Fachada Pabellón 3-10</t>
  </si>
  <si>
    <t>Halls 3-10 Entrance Façade Banner</t>
  </si>
  <si>
    <t>North Entrance Illuminated MUPI</t>
  </si>
  <si>
    <t>MUPI Luminoso Norte</t>
  </si>
  <si>
    <t>MUPI Luminoso Patio</t>
  </si>
  <si>
    <t>Court Illuminated MUPI</t>
  </si>
  <si>
    <t>MUPI Luminoso Hall Sur</t>
  </si>
  <si>
    <t>South Hall Illuminated MUPI</t>
  </si>
  <si>
    <t>MUPI Entrada Sur</t>
  </si>
  <si>
    <t>South Entrance MUPI</t>
  </si>
  <si>
    <t>6BA32001</t>
  </si>
  <si>
    <t>6BA32002</t>
  </si>
  <si>
    <t>6BA32003</t>
  </si>
  <si>
    <t>6BA32004</t>
  </si>
  <si>
    <t>6BA32005</t>
  </si>
  <si>
    <t>6BA32006</t>
  </si>
  <si>
    <t>6BA32007</t>
  </si>
  <si>
    <t>6BA32008</t>
  </si>
  <si>
    <t>6BA32010</t>
  </si>
  <si>
    <t>6BA32019</t>
  </si>
  <si>
    <t>6BA32020</t>
  </si>
  <si>
    <t>6BA32021</t>
  </si>
  <si>
    <t>6BA32022</t>
  </si>
  <si>
    <t>6BA32023</t>
  </si>
  <si>
    <t>6BA32024</t>
  </si>
  <si>
    <t>6BA32025</t>
  </si>
  <si>
    <t>6BA32026</t>
  </si>
  <si>
    <t>6BA32028</t>
  </si>
  <si>
    <t>6BA32029</t>
  </si>
  <si>
    <t>6BA32030</t>
  </si>
  <si>
    <t>6BA32031</t>
  </si>
  <si>
    <t>6BA32032</t>
  </si>
  <si>
    <t>6BA32033</t>
  </si>
  <si>
    <t>6BA32034</t>
  </si>
  <si>
    <t>6BA32035</t>
  </si>
  <si>
    <t>6BA32036</t>
  </si>
  <si>
    <t>6BA32037</t>
  </si>
  <si>
    <t>6BA32038</t>
  </si>
  <si>
    <t>6BA32039</t>
  </si>
  <si>
    <t>6BA32040</t>
  </si>
  <si>
    <t>6BA32041</t>
  </si>
  <si>
    <t>6BA32043</t>
  </si>
  <si>
    <t>6BA32044</t>
  </si>
  <si>
    <t>6BA32045</t>
  </si>
  <si>
    <t>6BA32046</t>
  </si>
  <si>
    <t>6BA32047</t>
  </si>
  <si>
    <t>6BA32050</t>
  </si>
  <si>
    <t>6BA32051</t>
  </si>
  <si>
    <t>6BA32052</t>
  </si>
  <si>
    <t>6BA32053</t>
  </si>
  <si>
    <t>6BA32054</t>
  </si>
  <si>
    <t>6BA32058</t>
  </si>
  <si>
    <t>6BA32059</t>
  </si>
  <si>
    <t>6BA32060</t>
  </si>
  <si>
    <t>6BA32061</t>
  </si>
  <si>
    <t>6BC01045</t>
  </si>
  <si>
    <t>6BC01046</t>
  </si>
  <si>
    <t>6BC01047</t>
  </si>
  <si>
    <t>6BC01048</t>
  </si>
  <si>
    <t>6BC01049</t>
  </si>
  <si>
    <t>6BC01050</t>
  </si>
  <si>
    <t>6BC01051</t>
  </si>
  <si>
    <t>6BC01052</t>
  </si>
  <si>
    <t>6BC01053</t>
  </si>
  <si>
    <t>6BC01054</t>
  </si>
  <si>
    <t>6BC01055</t>
  </si>
  <si>
    <t>6BC01056</t>
  </si>
  <si>
    <t>6BC01057</t>
  </si>
  <si>
    <t>6BC01058</t>
  </si>
  <si>
    <t>GENÉRICO</t>
  </si>
  <si>
    <t>USO</t>
  </si>
  <si>
    <t>SSFF 
/ 
PUBLI</t>
  </si>
  <si>
    <r>
      <t xml:space="preserve">M2 FOAM 10 MM </t>
    </r>
    <r>
      <rPr>
        <sz val="11"/>
        <color indexed="8"/>
        <rFont val="Barlow"/>
      </rPr>
      <t>PARA CORPOREOS (MEDIDAS MENORES 1 M2 SE FACTURARÁN COMO 1 M2)</t>
    </r>
  </si>
  <si>
    <t>Moqueta</t>
  </si>
  <si>
    <t>REF.</t>
  </si>
  <si>
    <t>Garita Acceso Entrada Sur (1/1)</t>
  </si>
  <si>
    <t>Garita Acceso Entrada Sur (1/2)</t>
  </si>
  <si>
    <t>Garita Acceso Entrada Sur (1/3)</t>
  </si>
  <si>
    <t>S1</t>
  </si>
  <si>
    <t>CARAS DEL SOPORTE
(O PACK)</t>
  </si>
  <si>
    <t>ALTO
(m)</t>
  </si>
  <si>
    <t>ANCHO
(m)</t>
  </si>
  <si>
    <t>TOTAL MEDIDAS DE MATERIAL
(m2)</t>
  </si>
  <si>
    <t>S14</t>
  </si>
  <si>
    <t>Cartel Vinilo Taquillas Sur</t>
  </si>
  <si>
    <t>Cartel Foam Taquillas Sur</t>
  </si>
  <si>
    <t>NOMBRE SOPORTE</t>
  </si>
  <si>
    <t>S11</t>
  </si>
  <si>
    <t>Vinilo Puerta Sur</t>
  </si>
  <si>
    <t>S27</t>
  </si>
  <si>
    <t>Esquina Puerta Sur</t>
  </si>
  <si>
    <t>NR3</t>
  </si>
  <si>
    <t>Cartel Central Área de Registro</t>
  </si>
  <si>
    <t>Columnas Hall Sur y Norte (Foam)</t>
  </si>
  <si>
    <t>S21 y NH3</t>
  </si>
  <si>
    <t>E22W</t>
  </si>
  <si>
    <t>Foam Aéreo Registro Pabellones 12-14 (unidad completa)</t>
  </si>
  <si>
    <t>Soporte Cristal Hall Sur</t>
  </si>
  <si>
    <t>S26</t>
  </si>
  <si>
    <t>E6</t>
  </si>
  <si>
    <t>Lona Fachada Puerta Principal Pabellón 12</t>
  </si>
  <si>
    <t>E9</t>
  </si>
  <si>
    <t>Lona Fachada Puerta Principal Pabellón 14</t>
  </si>
  <si>
    <t>Esquina Pabellón 12 - Fachada Sur</t>
  </si>
  <si>
    <t>E3-S</t>
  </si>
  <si>
    <t>E3-W</t>
  </si>
  <si>
    <t>Esquina Pabellón 12 - Fachada Oeste</t>
  </si>
  <si>
    <t>H4</t>
  </si>
  <si>
    <t>Dintel Puerta Principal Pabellón (1 y 2)</t>
  </si>
  <si>
    <t>Dintel Puerta Principal Pabellón (3 a 8)</t>
  </si>
  <si>
    <t>Dintel Puerta Principal Pabellón (9 y 10)</t>
  </si>
  <si>
    <t>Lonas Núcleo Conexión Pabellones</t>
  </si>
  <si>
    <t>H6</t>
  </si>
  <si>
    <t>Núcleo Conexión Pabellones 12/14</t>
  </si>
  <si>
    <t>Núcleo Conexión Pabellones 14/12</t>
  </si>
  <si>
    <t>E50- 2</t>
  </si>
  <si>
    <t>E50- 3</t>
  </si>
  <si>
    <t>E50- 4</t>
  </si>
  <si>
    <t>E51-1</t>
  </si>
  <si>
    <t>E51 -2</t>
  </si>
  <si>
    <t>E51-3</t>
  </si>
  <si>
    <t>H7</t>
  </si>
  <si>
    <t>Lonas Núcleo conexión Trasera Pabellones</t>
  </si>
  <si>
    <t>H10</t>
  </si>
  <si>
    <t>Planeros Luminosos</t>
  </si>
  <si>
    <t>DUR Exterior</t>
  </si>
  <si>
    <t>XX5C</t>
  </si>
  <si>
    <t>XX5F</t>
  </si>
  <si>
    <t>DUR Interior</t>
  </si>
  <si>
    <t>Display (Una cara)</t>
  </si>
  <si>
    <t>Display (Doble cara)</t>
  </si>
  <si>
    <t>XX2-SS</t>
  </si>
  <si>
    <t>XX2-DS</t>
  </si>
  <si>
    <t>XX1-SS</t>
  </si>
  <si>
    <t>XX1-DS</t>
  </si>
  <si>
    <t>Sporte con Pie (Una cara)</t>
  </si>
  <si>
    <t>Sporte con Pie (Doble cara)</t>
  </si>
  <si>
    <t>H1</t>
  </si>
  <si>
    <t>H2</t>
  </si>
  <si>
    <t>H9</t>
  </si>
  <si>
    <t>XX4</t>
  </si>
  <si>
    <t>Roll-Up</t>
  </si>
  <si>
    <t>Banderola Área Sur</t>
  </si>
  <si>
    <t>S19</t>
  </si>
  <si>
    <t>A26</t>
  </si>
  <si>
    <t>H8V-DS</t>
  </si>
  <si>
    <t>H8H-DS</t>
  </si>
  <si>
    <t>A35</t>
  </si>
  <si>
    <t>A18</t>
  </si>
  <si>
    <t>Lona Entre Columnas</t>
  </si>
  <si>
    <t>A24</t>
  </si>
  <si>
    <t>E5</t>
  </si>
  <si>
    <t>E5-2</t>
  </si>
  <si>
    <t>S17</t>
  </si>
  <si>
    <t>S17A</t>
  </si>
  <si>
    <t>S17B</t>
  </si>
  <si>
    <t>Lona Arco Frontera</t>
  </si>
  <si>
    <t>A30</t>
  </si>
  <si>
    <t>A14 y A15</t>
  </si>
  <si>
    <t>A28</t>
  </si>
  <si>
    <t>A4</t>
  </si>
  <si>
    <t>A34</t>
  </si>
  <si>
    <t>PP1</t>
  </si>
  <si>
    <t>S16</t>
  </si>
  <si>
    <t>Módulo Marquesinas Sur (1u.)</t>
  </si>
  <si>
    <t>S5</t>
  </si>
  <si>
    <t>E2</t>
  </si>
  <si>
    <t>PP2</t>
  </si>
  <si>
    <t>N7</t>
  </si>
  <si>
    <t>A22</t>
  </si>
  <si>
    <t>S32</t>
  </si>
  <si>
    <t>S4</t>
  </si>
  <si>
    <t>Totem (4 caras)</t>
  </si>
  <si>
    <t>S8</t>
  </si>
  <si>
    <t>E13</t>
  </si>
  <si>
    <t>A23</t>
  </si>
  <si>
    <t>PP6S</t>
  </si>
  <si>
    <t>PP6D</t>
  </si>
  <si>
    <t>A17</t>
  </si>
  <si>
    <t>E16</t>
  </si>
  <si>
    <t>A25</t>
  </si>
  <si>
    <t>S18</t>
  </si>
  <si>
    <t>Lona Fachada Pabellón 1-2
(6x7,90m)</t>
  </si>
  <si>
    <t>LONA FRONTLIT DOBLE CARA</t>
  </si>
  <si>
    <t>LONA FRONTLIT</t>
  </si>
  <si>
    <t>LONA NET (MICROPERFORADA)</t>
  </si>
  <si>
    <t xml:space="preserve">M2 VINILO REMOVIBLE IMPRESO </t>
  </si>
  <si>
    <t>S13 y N3</t>
  </si>
  <si>
    <t>Lona Entrada Sur / Norte (1/3)</t>
  </si>
  <si>
    <t>Lona Entrada Sur / Norte (1/2)</t>
  </si>
  <si>
    <t>Lona Entrada Sur / Norte (1/1)</t>
  </si>
  <si>
    <t>Estructura (bastidores y pies) autoportante con tela opaca impresa tensada</t>
  </si>
  <si>
    <t>A5, A6, A9, A10</t>
  </si>
  <si>
    <t>A7, A8</t>
  </si>
  <si>
    <t>A11</t>
  </si>
  <si>
    <t>A12, A13</t>
  </si>
  <si>
    <t>INFORMACIÓN TÉCNICA ADICIONAL</t>
  </si>
  <si>
    <t>Incluye almacenaje, traslado e instalación de armazón, propiedad de IFEMA.</t>
  </si>
  <si>
    <t>Incluye almacenaje, traslado e instalación  de estructura, propiedad de IFEMA o propiedad del proveedor</t>
  </si>
  <si>
    <t>Carteles Rotondas</t>
  </si>
  <si>
    <t>Cinta Perimetral y ollaos TIR Precisa grúa.</t>
  </si>
  <si>
    <t>Cinta Perimetral y ollaos TIR</t>
  </si>
  <si>
    <t>Refuerzo y ollaos perimetrales.  Precisa grúa</t>
  </si>
  <si>
    <t>PEGASUS 10MM</t>
  </si>
  <si>
    <t xml:space="preserve">M2 VINILO REMOVIBLE IMPRESO TROQUELADO </t>
  </si>
  <si>
    <t>Estimación total de los diferentes MUPIs agrupada. Aprox. el 2% de las instalaciones precisa grúa.</t>
  </si>
  <si>
    <t>Bolsillo arriba y abajo. 2 barras. Precisa grúa</t>
  </si>
  <si>
    <t>Lonas Señalización Interior Pabellones a Cerchas</t>
  </si>
  <si>
    <t>PEGASUS
16-19MM</t>
  </si>
  <si>
    <t>PEGASUS
16-19MM
DOBLE CARA</t>
  </si>
  <si>
    <t>Estimación total de los diferentes MUPIs agrupada</t>
  </si>
  <si>
    <t>Precisa grúa (o plataforma elevadora con capacidad de subir y fijar el cubo)</t>
  </si>
  <si>
    <t>Banderola Interior Vertical (Doble cara) a Cercha o Puntos de cuelgue</t>
  </si>
  <si>
    <t>Banderola Interior Horizontal (Doble cara) a Cercha o Puntos de cuelgue</t>
  </si>
  <si>
    <t>Cubo Colgante Interior (Cuatro caras) a Cercha o Puntos de cuelgue</t>
  </si>
  <si>
    <t>S10</t>
  </si>
  <si>
    <t>Lona en estructura de Truss</t>
  </si>
  <si>
    <t>Confección para instalación y sujeción a estructura de truss que forma un marco (bastidor)</t>
  </si>
  <si>
    <t>A31</t>
  </si>
  <si>
    <t>A32</t>
  </si>
  <si>
    <t>A33</t>
  </si>
  <si>
    <t>Columna Arco Frontera</t>
  </si>
  <si>
    <t>Columna Entrada Pabellón</t>
  </si>
  <si>
    <t>Columnas Entrada Norte</t>
  </si>
  <si>
    <t>N4</t>
  </si>
  <si>
    <t>FÓREX, BASTIDORES, PERFILES</t>
  </si>
  <si>
    <t>Estructura a 4 caras (bastidores o tablones + perfiles) para cubrir con el fórex impreso.</t>
  </si>
  <si>
    <t>A40</t>
  </si>
  <si>
    <t>Cartel Aéreo Pasillo Rodante</t>
  </si>
  <si>
    <t>Precisa colgarlo con ganchos que evite pegarlo con adhesivo al soporte</t>
  </si>
  <si>
    <t>Mural de Señalización Pegasus</t>
  </si>
  <si>
    <t>XX7</t>
  </si>
  <si>
    <t>La medida total incluyen las caras de 0,40m de ancho x 2m de alto que sirven de profundidad y estabilidad al mural</t>
  </si>
  <si>
    <t>Columna Patio Norte</t>
  </si>
  <si>
    <t>M2 CAUCHO 2 MM ANTIDESLIZANTE TROQUELADO</t>
  </si>
  <si>
    <t>Pegasus</t>
  </si>
  <si>
    <t>Bolsillo superior e inferior para barra</t>
  </si>
  <si>
    <t>M2 PEGASUS 10 MM (UNA CARA)</t>
  </si>
  <si>
    <t>M2 PEGASUS 16-19 MM (UNA CARA)</t>
  </si>
  <si>
    <t>M2 PEGASUS 16-19 MM (DOBLE CARA)</t>
  </si>
  <si>
    <t>Estructura Trasera + Tela Opaca</t>
  </si>
  <si>
    <t>BASTIDORES,
TELA OPACA</t>
  </si>
  <si>
    <t>M2 POREX 50 MM (INCLUYE PINTURA)</t>
  </si>
  <si>
    <t>M2 LONA CON CONFECCIÓN UNA CARA (con ollaos o con barras, cuelgue a cercha o cuelgue a truss)</t>
  </si>
  <si>
    <t>M2 LONA CON CONFECCIÓN DOBLE CARA (con ollaos o con barras, cuelgue a cercha o cuelgue a truss)</t>
  </si>
  <si>
    <t>Lámina libre de PVC. Film de polipropileno, adhesivo  removible. Libre de PVC.</t>
  </si>
  <si>
    <t>Moqueta 100%. Moqueta de 300 grs imprimible.</t>
  </si>
  <si>
    <t>Lona de poliéster imprimible doble cara. Tejido de poliéster de 355 grs con apariencia y resistencia similares a una lona frontlit pero libre de PVC.</t>
  </si>
  <si>
    <t>Tejido de poliéster de 220 grs con apariencia y resistencia similares a una lona frontlit pero libre de PVC.</t>
  </si>
  <si>
    <t>MATERIAL SOSTENIBLE</t>
  </si>
  <si>
    <t>Panel sandwich 10 mm blanco con paredes de Polipropileno y núcleo de
Poliestireno Extruido. Resistencia al fuego autoextinguible Euroclass E</t>
  </si>
  <si>
    <t>Sostenible</t>
  </si>
  <si>
    <t>Polipropileno rígido con estructura alveolar</t>
  </si>
  <si>
    <t>Lámina libre de PVC especial suelos</t>
  </si>
  <si>
    <t>Stafix</t>
  </si>
  <si>
    <t>M2 STAFIX</t>
  </si>
  <si>
    <t>Anexo IX B -  SOPORTES INDIVIDUALES O EN PACK</t>
  </si>
  <si>
    <t xml:space="preserve">PRECIO UNITARIO MÁXIMO (IVA EXCLUIDO)
</t>
  </si>
  <si>
    <t>UNIDADES ESTIMADAS (a)</t>
  </si>
  <si>
    <t xml:space="preserve">PRECIO UNITARIO ofertado (IVA EXCLUIDO) (b)
</t>
  </si>
  <si>
    <t>IMPORTE TOTAL ofertado (a) x (b)</t>
  </si>
  <si>
    <t>Subtotal ofertado soportes</t>
  </si>
  <si>
    <t xml:space="preserve">PRECIO UNITARIO MÁXIMO iva excluido
</t>
  </si>
  <si>
    <t xml:space="preserve">PRECIO UNITARIO ofertado iva excluido (b)
</t>
  </si>
  <si>
    <t>Importe total ofertado (a) x (b)</t>
  </si>
  <si>
    <t>Subtotal parcial 1</t>
  </si>
  <si>
    <t>Subtotal parcial 2</t>
  </si>
  <si>
    <t xml:space="preserve">Subtotal ofertado materiales y otros </t>
  </si>
  <si>
    <t>Importe total ofertado</t>
  </si>
  <si>
    <t xml:space="preserve"> ANEXO IX B IMPORTE TOTAL OFERTADO</t>
  </si>
  <si>
    <t>TOTAL OFERTADO IVA EXCLUIDO (*)</t>
  </si>
  <si>
    <t>(*) Este importe será el que deba reflejar en el Anexo IX A</t>
  </si>
  <si>
    <t>Firma del Representante legal y fecha</t>
  </si>
  <si>
    <t>Anexo IX B -  Precios materiales m2 y otros</t>
  </si>
  <si>
    <t>(*) Incluye corte y confección para elementos que requieren ollados, refuerzo perimetral, vainas cosidas, etc…</t>
  </si>
  <si>
    <t>Para cumplimentar este anexo en formato excel, solo deberá indicar los precios unitarios ofertados en las celdas amarrillas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</si>
</sst>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7" formatCode="#,##0.00\ &quot;€&quot;;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  <numFmt numFmtId="167" formatCode="#,##0\ &quot;€&quot;"/>
    <numFmt numFmtId="168" formatCode="_-* #,##0.00\ [$€]_-;\-* #,##0.00\ [$€]_-;_-* &quot;-&quot;??\ [$€]_-;_-@_-"/>
    <numFmt numFmtId="169" formatCode="0.000"/>
    <numFmt numFmtId="170" formatCode="_(* #,##0_);_(* \(#,##0\);_(* &quot;-&quot;??_);_(@_)"/>
    <numFmt numFmtId="171" formatCode="0.0%"/>
    <numFmt numFmtId="172" formatCode="#,##0.00_ ;\-#,##0.00\ 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b/>
      <i/>
      <sz val="11"/>
      <color theme="1"/>
      <name val="Barlow"/>
    </font>
    <font>
      <b/>
      <sz val="16"/>
      <color theme="0"/>
      <name val="Barlow"/>
    </font>
    <font>
      <sz val="11"/>
      <color theme="1"/>
      <name val="Barlow"/>
    </font>
    <font>
      <i/>
      <sz val="11"/>
      <color theme="1"/>
      <name val="Barlow"/>
    </font>
    <font>
      <i/>
      <sz val="10"/>
      <color theme="1"/>
      <name val="Barlow"/>
    </font>
    <font>
      <b/>
      <sz val="11"/>
      <name val="Barlow"/>
    </font>
    <font>
      <sz val="11"/>
      <name val="Barlow"/>
    </font>
    <font>
      <sz val="11"/>
      <color indexed="8"/>
      <name val="Barlow"/>
    </font>
    <font>
      <sz val="12"/>
      <name val="Barlow"/>
    </font>
    <font>
      <b/>
      <sz val="11"/>
      <color theme="1"/>
      <name val="Barlow"/>
    </font>
    <font>
      <b/>
      <sz val="16"/>
      <name val="Barlow"/>
    </font>
    <font>
      <b/>
      <sz val="18"/>
      <color theme="0"/>
      <name val="Barlow"/>
    </font>
    <font>
      <sz val="16"/>
      <name val="Barlow"/>
    </font>
    <font>
      <b/>
      <sz val="16"/>
      <color rgb="FF0070C0"/>
      <name val="Barlow"/>
    </font>
    <font>
      <sz val="16"/>
      <color theme="1"/>
      <name val="Barlow"/>
    </font>
    <font>
      <b/>
      <sz val="16"/>
      <color theme="1"/>
      <name val="Barlow"/>
    </font>
    <font>
      <u/>
      <sz val="11"/>
      <color theme="1"/>
      <name val="Barlow"/>
    </font>
    <font>
      <sz val="11"/>
      <color theme="0"/>
      <name val="Barlow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rgb="FFFF0000"/>
      </bottom>
      <diagonal/>
    </border>
    <border>
      <left/>
      <right style="thin">
        <color indexed="64"/>
      </right>
      <top style="hair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hair">
        <color indexed="64"/>
      </bottom>
      <diagonal/>
    </border>
    <border>
      <left/>
      <right style="thin">
        <color indexed="64"/>
      </right>
      <top style="thick">
        <color rgb="FFFF0000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2">
    <xf numFmtId="0" fontId="0" fillId="0" borderId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164" fontId="3" fillId="0" borderId="0" applyFont="0" applyFill="0" applyBorder="0" applyAlignment="0" applyProtection="0"/>
    <xf numFmtId="0" fontId="4" fillId="0" borderId="0"/>
    <xf numFmtId="42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5" fillId="0" borderId="0" applyFill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56">
    <xf numFmtId="0" fontId="0" fillId="0" borderId="0" xfId="0"/>
    <xf numFmtId="0" fontId="12" fillId="4" borderId="1" xfId="8" applyFont="1" applyFill="1" applyBorder="1" applyAlignment="1" applyProtection="1">
      <alignment horizontal="center" vertical="center" wrapText="1"/>
    </xf>
    <xf numFmtId="1" fontId="13" fillId="0" borderId="9" xfId="18" applyNumberFormat="1" applyFont="1" applyFill="1" applyBorder="1" applyAlignment="1">
      <alignment horizontal="center" vertical="center"/>
    </xf>
    <xf numFmtId="0" fontId="8" fillId="3" borderId="0" xfId="8" applyFont="1" applyFill="1" applyBorder="1" applyAlignment="1" applyProtection="1">
      <alignment horizontal="center" vertical="center"/>
    </xf>
    <xf numFmtId="0" fontId="9" fillId="0" borderId="0" xfId="0" applyFont="1" applyFill="1" applyProtection="1"/>
    <xf numFmtId="0" fontId="13" fillId="7" borderId="1" xfId="8" applyFont="1" applyFill="1" applyBorder="1" applyAlignment="1" applyProtection="1">
      <alignment horizontal="center" vertical="center" wrapText="1"/>
    </xf>
    <xf numFmtId="0" fontId="9" fillId="0" borderId="5" xfId="0" applyFont="1" applyFill="1" applyBorder="1" applyAlignment="1" applyProtection="1">
      <alignment horizontal="center" vertical="center"/>
    </xf>
    <xf numFmtId="0" fontId="10" fillId="0" borderId="5" xfId="0" applyFont="1" applyFill="1" applyBorder="1" applyAlignment="1" applyProtection="1">
      <alignment horizontal="left" vertical="center" wrapText="1"/>
    </xf>
    <xf numFmtId="0" fontId="9" fillId="0" borderId="5" xfId="0" applyFont="1" applyFill="1" applyBorder="1" applyAlignment="1" applyProtection="1">
      <alignment horizontal="center" vertical="center" wrapText="1"/>
    </xf>
    <xf numFmtId="0" fontId="9" fillId="0" borderId="5" xfId="6" applyFont="1" applyFill="1" applyBorder="1" applyAlignment="1" applyProtection="1">
      <alignment horizontal="left" vertical="center" wrapText="1" indent="1"/>
    </xf>
    <xf numFmtId="0" fontId="9" fillId="0" borderId="3" xfId="0" applyFont="1" applyFill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left"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9" fillId="0" borderId="3" xfId="6" applyFont="1" applyFill="1" applyBorder="1" applyAlignment="1" applyProtection="1">
      <alignment horizontal="left" vertical="center" wrapText="1" indent="1"/>
    </xf>
    <xf numFmtId="0" fontId="9" fillId="0" borderId="0" xfId="0" applyFont="1" applyFill="1" applyAlignment="1" applyProtection="1">
      <alignment vertical="center"/>
    </xf>
    <xf numFmtId="0" fontId="9" fillId="0" borderId="3" xfId="0" quotePrefix="1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 applyProtection="1">
      <alignment vertical="center" wrapText="1"/>
    </xf>
    <xf numFmtId="0" fontId="10" fillId="0" borderId="3" xfId="6" applyFont="1" applyFill="1" applyBorder="1" applyAlignment="1" applyProtection="1">
      <alignment vertical="center" wrapText="1"/>
    </xf>
    <xf numFmtId="0" fontId="9" fillId="0" borderId="8" xfId="0" applyFont="1" applyFill="1" applyBorder="1" applyAlignment="1" applyProtection="1">
      <alignment horizontal="center" vertical="center"/>
    </xf>
    <xf numFmtId="0" fontId="10" fillId="0" borderId="8" xfId="0" applyFont="1" applyFill="1" applyBorder="1" applyAlignment="1" applyProtection="1">
      <alignment horizontal="left" vertical="center" wrapText="1"/>
    </xf>
    <xf numFmtId="0" fontId="9" fillId="0" borderId="7" xfId="0" applyFont="1" applyFill="1" applyBorder="1" applyAlignment="1" applyProtection="1">
      <alignment horizontal="center" vertical="center"/>
    </xf>
    <xf numFmtId="0" fontId="9" fillId="0" borderId="7" xfId="0" applyFont="1" applyFill="1" applyBorder="1" applyAlignment="1" applyProtection="1">
      <alignment horizontal="center" vertical="center" wrapText="1"/>
    </xf>
    <xf numFmtId="0" fontId="9" fillId="0" borderId="7" xfId="6" applyFont="1" applyFill="1" applyBorder="1" applyAlignment="1" applyProtection="1">
      <alignment horizontal="left" vertical="center" wrapText="1" indent="1"/>
    </xf>
    <xf numFmtId="0" fontId="9" fillId="0" borderId="0" xfId="0" applyFont="1" applyFill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/>
    </xf>
    <xf numFmtId="10" fontId="9" fillId="0" borderId="0" xfId="0" applyNumberFormat="1" applyFont="1" applyFill="1" applyProtection="1"/>
    <xf numFmtId="0" fontId="8" fillId="3" borderId="4" xfId="8" applyFont="1" applyFill="1" applyBorder="1" applyAlignment="1" applyProtection="1">
      <alignment horizontal="left" vertical="center"/>
    </xf>
    <xf numFmtId="0" fontId="17" fillId="4" borderId="1" xfId="8" applyFont="1" applyFill="1" applyBorder="1" applyAlignment="1" applyProtection="1">
      <alignment horizontal="center" vertical="center" wrapText="1"/>
    </xf>
    <xf numFmtId="0" fontId="19" fillId="0" borderId="0" xfId="7" applyFont="1" applyFill="1" applyBorder="1" applyAlignment="1" applyProtection="1">
      <alignment vertical="center" wrapText="1"/>
    </xf>
    <xf numFmtId="0" fontId="19" fillId="0" borderId="0" xfId="7" applyFont="1" applyAlignment="1" applyProtection="1"/>
    <xf numFmtId="167" fontId="20" fillId="2" borderId="0" xfId="7" applyNumberFormat="1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/>
    <xf numFmtId="0" fontId="21" fillId="0" borderId="1" xfId="7" applyFont="1" applyFill="1" applyBorder="1" applyAlignment="1" applyProtection="1">
      <alignment horizontal="center" vertical="center" wrapText="1"/>
    </xf>
    <xf numFmtId="7" fontId="19" fillId="0" borderId="1" xfId="7" applyNumberFormat="1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wrapText="1"/>
    </xf>
    <xf numFmtId="0" fontId="19" fillId="0" borderId="1" xfId="7" applyFont="1" applyFill="1" applyBorder="1" applyAlignment="1" applyProtection="1">
      <alignment horizontal="center" vertical="center" wrapText="1"/>
    </xf>
    <xf numFmtId="4" fontId="17" fillId="0" borderId="0" xfId="7" applyNumberFormat="1" applyFont="1" applyAlignment="1" applyProtection="1"/>
    <xf numFmtId="167" fontId="17" fillId="0" borderId="0" xfId="7" applyNumberFormat="1" applyFont="1" applyAlignment="1" applyProtection="1"/>
    <xf numFmtId="0" fontId="21" fillId="0" borderId="0" xfId="0" applyFont="1" applyProtection="1"/>
    <xf numFmtId="167" fontId="22" fillId="0" borderId="0" xfId="0" applyNumberFormat="1" applyFont="1" applyProtection="1"/>
    <xf numFmtId="167" fontId="22" fillId="0" borderId="0" xfId="0" applyNumberFormat="1" applyFont="1" applyAlignment="1" applyProtection="1"/>
    <xf numFmtId="0" fontId="9" fillId="0" borderId="0" xfId="0" applyFont="1" applyFill="1" applyBorder="1" applyAlignment="1" applyProtection="1">
      <alignment wrapText="1"/>
    </xf>
    <xf numFmtId="3" fontId="9" fillId="8" borderId="5" xfId="2" applyNumberFormat="1" applyFont="1" applyFill="1" applyBorder="1" applyAlignment="1" applyProtection="1">
      <alignment horizontal="center" vertical="center" wrapText="1"/>
    </xf>
    <xf numFmtId="3" fontId="9" fillId="8" borderId="3" xfId="2" applyNumberFormat="1" applyFont="1" applyFill="1" applyBorder="1" applyAlignment="1" applyProtection="1">
      <alignment horizontal="center" vertical="center" wrapText="1"/>
    </xf>
    <xf numFmtId="3" fontId="9" fillId="8" borderId="7" xfId="2" applyNumberFormat="1" applyFont="1" applyFill="1" applyBorder="1" applyAlignment="1" applyProtection="1">
      <alignment horizontal="center" vertical="center" wrapText="1"/>
    </xf>
    <xf numFmtId="166" fontId="13" fillId="8" borderId="5" xfId="0" applyNumberFormat="1" applyFont="1" applyFill="1" applyBorder="1" applyAlignment="1" applyProtection="1">
      <alignment horizontal="center" vertical="center" wrapText="1"/>
    </xf>
    <xf numFmtId="166" fontId="13" fillId="8" borderId="3" xfId="0" applyNumberFormat="1" applyFont="1" applyFill="1" applyBorder="1" applyAlignment="1" applyProtection="1">
      <alignment horizontal="center" vertical="center" wrapText="1"/>
    </xf>
    <xf numFmtId="166" fontId="13" fillId="8" borderId="7" xfId="0" applyNumberFormat="1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left" vertical="center" wrapText="1"/>
    </xf>
    <xf numFmtId="3" fontId="9" fillId="8" borderId="11" xfId="2" applyNumberFormat="1" applyFont="1" applyFill="1" applyBorder="1" applyAlignment="1" applyProtection="1">
      <alignment horizontal="center" vertical="center" wrapText="1"/>
    </xf>
    <xf numFmtId="166" fontId="13" fillId="8" borderId="11" xfId="0" applyNumberFormat="1" applyFont="1" applyFill="1" applyBorder="1" applyAlignment="1" applyProtection="1">
      <alignment horizontal="center" vertical="center" wrapText="1"/>
    </xf>
    <xf numFmtId="0" fontId="9" fillId="9" borderId="3" xfId="0" applyFont="1" applyFill="1" applyBorder="1" applyAlignment="1" applyProtection="1">
      <alignment horizontal="center" vertical="center"/>
    </xf>
    <xf numFmtId="0" fontId="9" fillId="0" borderId="11" xfId="6" applyFont="1" applyFill="1" applyBorder="1" applyAlignment="1" applyProtection="1">
      <alignment horizontal="left" vertical="center" wrapText="1" indent="1"/>
    </xf>
    <xf numFmtId="0" fontId="9" fillId="0" borderId="1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15" fillId="2" borderId="1" xfId="5" applyFont="1" applyFill="1" applyBorder="1" applyAlignment="1" applyProtection="1">
      <alignment horizontal="center" vertical="center" wrapText="1"/>
    </xf>
    <xf numFmtId="0" fontId="16" fillId="0" borderId="1" xfId="6" applyFont="1" applyFill="1" applyBorder="1" applyAlignment="1" applyProtection="1">
      <alignment vertical="center" wrapText="1"/>
    </xf>
    <xf numFmtId="166" fontId="16" fillId="0" borderId="1" xfId="3" applyNumberFormat="1" applyFont="1" applyFill="1" applyBorder="1" applyAlignment="1" applyProtection="1">
      <alignment horizontal="center" vertical="center" wrapText="1"/>
    </xf>
    <xf numFmtId="7" fontId="12" fillId="2" borderId="1" xfId="8" applyNumberFormat="1" applyFont="1" applyFill="1" applyBorder="1" applyAlignment="1" applyProtection="1">
      <alignment horizontal="right" vertical="center"/>
    </xf>
    <xf numFmtId="170" fontId="12" fillId="0" borderId="1" xfId="2" applyNumberFormat="1" applyFont="1" applyFill="1" applyBorder="1" applyAlignment="1" applyProtection="1">
      <alignment vertical="center"/>
    </xf>
    <xf numFmtId="0" fontId="7" fillId="6" borderId="6" xfId="8" applyFont="1" applyFill="1" applyBorder="1" applyAlignment="1">
      <alignment horizontal="center" vertical="center"/>
    </xf>
    <xf numFmtId="0" fontId="9" fillId="0" borderId="0" xfId="8" applyFont="1"/>
    <xf numFmtId="0" fontId="11" fillId="6" borderId="1" xfId="8" applyFont="1" applyFill="1" applyBorder="1" applyAlignment="1">
      <alignment horizontal="center" vertical="center" wrapText="1"/>
    </xf>
    <xf numFmtId="0" fontId="12" fillId="4" borderId="1" xfId="8" applyFont="1" applyFill="1" applyBorder="1" applyAlignment="1">
      <alignment horizontal="center" vertical="center" wrapText="1"/>
    </xf>
    <xf numFmtId="0" fontId="12" fillId="7" borderId="1" xfId="8" applyFont="1" applyFill="1" applyBorder="1" applyAlignment="1">
      <alignment horizontal="center" vertical="center" wrapText="1"/>
    </xf>
    <xf numFmtId="0" fontId="10" fillId="0" borderId="5" xfId="8" applyFont="1" applyBorder="1" applyAlignment="1">
      <alignment horizontal="center" vertical="center" wrapText="1"/>
    </xf>
    <xf numFmtId="49" fontId="13" fillId="0" borderId="10" xfId="8" applyNumberFormat="1" applyFont="1" applyBorder="1" applyAlignment="1">
      <alignment horizontal="center" vertical="center" wrapText="1"/>
    </xf>
    <xf numFmtId="49" fontId="13" fillId="0" borderId="10" xfId="8" applyNumberFormat="1" applyFont="1" applyBorder="1" applyAlignment="1">
      <alignment horizontal="left" vertical="center" wrapText="1"/>
    </xf>
    <xf numFmtId="49" fontId="13" fillId="0" borderId="5" xfId="8" applyNumberFormat="1" applyFont="1" applyBorder="1" applyAlignment="1">
      <alignment horizontal="center" vertical="center" wrapText="1"/>
    </xf>
    <xf numFmtId="2" fontId="13" fillId="0" borderId="5" xfId="8" applyNumberFormat="1" applyFont="1" applyBorder="1" applyAlignment="1">
      <alignment horizontal="center" vertical="center" wrapText="1"/>
    </xf>
    <xf numFmtId="0" fontId="13" fillId="0" borderId="3" xfId="8" applyFont="1" applyBorder="1" applyAlignment="1">
      <alignment horizontal="center" vertical="center"/>
    </xf>
    <xf numFmtId="2" fontId="13" fillId="0" borderId="3" xfId="8" applyNumberFormat="1" applyFont="1" applyBorder="1" applyAlignment="1">
      <alignment horizontal="center" vertical="center" wrapText="1"/>
    </xf>
    <xf numFmtId="3" fontId="13" fillId="8" borderId="5" xfId="8" applyNumberFormat="1" applyFont="1" applyFill="1" applyBorder="1" applyAlignment="1">
      <alignment horizontal="center" vertical="center"/>
    </xf>
    <xf numFmtId="7" fontId="13" fillId="8" borderId="5" xfId="12" applyNumberFormat="1" applyFont="1" applyFill="1" applyBorder="1" applyAlignment="1" applyProtection="1">
      <alignment horizontal="right" vertical="center"/>
    </xf>
    <xf numFmtId="0" fontId="10" fillId="0" borderId="3" xfId="8" applyFont="1" applyBorder="1" applyAlignment="1">
      <alignment horizontal="center" vertical="center"/>
    </xf>
    <xf numFmtId="49" fontId="13" fillId="0" borderId="9" xfId="8" applyNumberFormat="1" applyFont="1" applyBorder="1" applyAlignment="1">
      <alignment horizontal="center" vertical="center" wrapText="1"/>
    </xf>
    <xf numFmtId="49" fontId="13" fillId="0" borderId="9" xfId="8" applyNumberFormat="1" applyFont="1" applyBorder="1" applyAlignment="1">
      <alignment horizontal="left" vertical="center" wrapText="1"/>
    </xf>
    <xf numFmtId="49" fontId="13" fillId="0" borderId="3" xfId="8" applyNumberFormat="1" applyFont="1" applyBorder="1" applyAlignment="1">
      <alignment horizontal="center" vertical="center" wrapText="1"/>
    </xf>
    <xf numFmtId="3" fontId="13" fillId="0" borderId="3" xfId="8" applyNumberFormat="1" applyFont="1" applyBorder="1" applyAlignment="1">
      <alignment horizontal="center" vertical="center"/>
    </xf>
    <xf numFmtId="3" fontId="13" fillId="8" borderId="3" xfId="8" applyNumberFormat="1" applyFont="1" applyFill="1" applyBorder="1" applyAlignment="1">
      <alignment horizontal="center" vertical="center"/>
    </xf>
    <xf numFmtId="7" fontId="13" fillId="8" borderId="3" xfId="8" applyNumberFormat="1" applyFont="1" applyFill="1" applyBorder="1" applyAlignment="1">
      <alignment horizontal="right" vertical="center"/>
    </xf>
    <xf numFmtId="169" fontId="13" fillId="0" borderId="3" xfId="8" applyNumberFormat="1" applyFont="1" applyBorder="1" applyAlignment="1">
      <alignment horizontal="center" vertical="center" wrapText="1"/>
    </xf>
    <xf numFmtId="0" fontId="13" fillId="0" borderId="3" xfId="8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0" fillId="5" borderId="3" xfId="8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 indent="1"/>
    </xf>
    <xf numFmtId="0" fontId="13" fillId="0" borderId="3" xfId="5" applyFont="1" applyBorder="1" applyAlignment="1">
      <alignment horizontal="center" vertical="center" wrapText="1"/>
    </xf>
    <xf numFmtId="2" fontId="13" fillId="0" borderId="3" xfId="5" applyNumberFormat="1" applyFont="1" applyBorder="1" applyAlignment="1">
      <alignment horizontal="center" vertical="center" wrapText="1"/>
    </xf>
    <xf numFmtId="0" fontId="13" fillId="0" borderId="3" xfId="5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left" vertical="center" wrapText="1" indent="1"/>
    </xf>
    <xf numFmtId="0" fontId="13" fillId="0" borderId="14" xfId="0" applyFont="1" applyBorder="1" applyAlignment="1">
      <alignment horizontal="center" vertical="center" wrapText="1"/>
    </xf>
    <xf numFmtId="2" fontId="13" fillId="0" borderId="13" xfId="5" applyNumberFormat="1" applyFont="1" applyBorder="1" applyAlignment="1">
      <alignment horizontal="center" vertical="center" wrapText="1"/>
    </xf>
    <xf numFmtId="0" fontId="13" fillId="0" borderId="13" xfId="5" applyFont="1" applyBorder="1" applyAlignment="1">
      <alignment horizontal="center" vertical="center"/>
    </xf>
    <xf numFmtId="3" fontId="13" fillId="8" borderId="13" xfId="8" applyNumberFormat="1" applyFont="1" applyFill="1" applyBorder="1" applyAlignment="1">
      <alignment horizontal="center" vertical="center"/>
    </xf>
    <xf numFmtId="0" fontId="9" fillId="0" borderId="19" xfId="8" applyFont="1" applyBorder="1"/>
    <xf numFmtId="49" fontId="13" fillId="0" borderId="15" xfId="8" applyNumberFormat="1" applyFont="1" applyBorder="1" applyAlignment="1">
      <alignment horizontal="center" vertical="center" wrapText="1"/>
    </xf>
    <xf numFmtId="49" fontId="13" fillId="0" borderId="16" xfId="8" applyNumberFormat="1" applyFont="1" applyBorder="1" applyAlignment="1">
      <alignment horizontal="left" vertical="center" wrapText="1" indent="1"/>
    </xf>
    <xf numFmtId="49" fontId="13" fillId="0" borderId="16" xfId="8" applyNumberFormat="1" applyFont="1" applyBorder="1" applyAlignment="1">
      <alignment horizontal="center" vertical="center" wrapText="1"/>
    </xf>
    <xf numFmtId="2" fontId="13" fillId="0" borderId="15" xfId="8" applyNumberFormat="1" applyFont="1" applyBorder="1" applyAlignment="1">
      <alignment horizontal="center" vertical="center" wrapText="1"/>
    </xf>
    <xf numFmtId="0" fontId="13" fillId="0" borderId="15" xfId="8" applyFont="1" applyBorder="1" applyAlignment="1">
      <alignment horizontal="center" vertical="center"/>
    </xf>
    <xf numFmtId="3" fontId="13" fillId="8" borderId="15" xfId="8" applyNumberFormat="1" applyFont="1" applyFill="1" applyBorder="1" applyAlignment="1">
      <alignment horizontal="center" vertical="center"/>
    </xf>
    <xf numFmtId="7" fontId="13" fillId="8" borderId="15" xfId="8" applyNumberFormat="1" applyFont="1" applyFill="1" applyBorder="1" applyAlignment="1">
      <alignment horizontal="right" vertical="center"/>
    </xf>
    <xf numFmtId="0" fontId="9" fillId="0" borderId="20" xfId="8" applyFont="1" applyBorder="1"/>
    <xf numFmtId="49" fontId="13" fillId="0" borderId="9" xfId="8" applyNumberFormat="1" applyFont="1" applyBorder="1" applyAlignment="1">
      <alignment horizontal="left" vertical="center" wrapText="1" indent="1"/>
    </xf>
    <xf numFmtId="0" fontId="10" fillId="6" borderId="3" xfId="8" applyFont="1" applyFill="1" applyBorder="1" applyAlignment="1">
      <alignment horizontal="center" vertical="center"/>
    </xf>
    <xf numFmtId="7" fontId="13" fillId="8" borderId="3" xfId="8" applyNumberFormat="1" applyFont="1" applyFill="1" applyBorder="1" applyAlignment="1">
      <alignment horizontal="center" vertical="center"/>
    </xf>
    <xf numFmtId="0" fontId="10" fillId="0" borderId="12" xfId="8" applyFont="1" applyBorder="1" applyAlignment="1">
      <alignment horizontal="center" vertical="center"/>
    </xf>
    <xf numFmtId="0" fontId="13" fillId="0" borderId="12" xfId="8" applyFont="1" applyBorder="1" applyAlignment="1">
      <alignment horizontal="center" vertical="center"/>
    </xf>
    <xf numFmtId="0" fontId="10" fillId="0" borderId="0" xfId="8" applyFont="1" applyAlignment="1">
      <alignment horizontal="center" vertical="center"/>
    </xf>
    <xf numFmtId="0" fontId="13" fillId="0" borderId="0" xfId="8" applyFont="1" applyAlignment="1">
      <alignment horizontal="left" indent="1"/>
    </xf>
    <xf numFmtId="0" fontId="13" fillId="0" borderId="0" xfId="8" applyFont="1"/>
    <xf numFmtId="7" fontId="12" fillId="0" borderId="2" xfId="8" applyNumberFormat="1" applyFont="1" applyBorder="1" applyAlignment="1">
      <alignment horizontal="right" vertical="center"/>
    </xf>
    <xf numFmtId="0" fontId="9" fillId="0" borderId="0" xfId="8" applyFont="1" applyAlignment="1">
      <alignment horizontal="left" indent="1"/>
    </xf>
    <xf numFmtId="0" fontId="10" fillId="0" borderId="7" xfId="0" applyFont="1" applyFill="1" applyBorder="1" applyAlignment="1" applyProtection="1">
      <alignment horizontal="left" vertical="center" wrapText="1"/>
    </xf>
    <xf numFmtId="0" fontId="9" fillId="9" borderId="11" xfId="0" applyFont="1" applyFill="1" applyBorder="1" applyAlignment="1" applyProtection="1">
      <alignment horizontal="center" vertical="center"/>
    </xf>
    <xf numFmtId="0" fontId="8" fillId="3" borderId="18" xfId="8" applyFont="1" applyFill="1" applyBorder="1" applyAlignment="1" applyProtection="1">
      <alignment vertical="center"/>
    </xf>
    <xf numFmtId="0" fontId="8" fillId="3" borderId="17" xfId="8" applyFont="1" applyFill="1" applyBorder="1" applyAlignment="1" applyProtection="1">
      <alignment vertical="center"/>
    </xf>
    <xf numFmtId="0" fontId="9" fillId="0" borderId="0" xfId="8" applyFont="1" applyAlignment="1">
      <alignment vertical="center"/>
    </xf>
    <xf numFmtId="7" fontId="9" fillId="0" borderId="0" xfId="8" applyNumberFormat="1" applyFont="1" applyAlignment="1">
      <alignment vertical="center"/>
    </xf>
    <xf numFmtId="171" fontId="9" fillId="0" borderId="0" xfId="21" applyNumberFormat="1" applyFont="1" applyAlignment="1">
      <alignment vertical="center"/>
    </xf>
    <xf numFmtId="166" fontId="9" fillId="0" borderId="0" xfId="0" applyNumberFormat="1" applyFont="1" applyFill="1" applyAlignment="1" applyProtection="1">
      <alignment vertical="center"/>
    </xf>
    <xf numFmtId="0" fontId="9" fillId="9" borderId="8" xfId="0" applyFont="1" applyFill="1" applyBorder="1" applyAlignment="1" applyProtection="1">
      <alignment horizontal="center" vertical="center"/>
    </xf>
    <xf numFmtId="9" fontId="9" fillId="0" borderId="0" xfId="21" applyFont="1" applyFill="1" applyAlignment="1" applyProtection="1">
      <alignment vertical="center"/>
    </xf>
    <xf numFmtId="7" fontId="12" fillId="0" borderId="2" xfId="8" applyNumberFormat="1" applyFont="1" applyBorder="1" applyAlignment="1">
      <alignment horizontal="right" vertical="center" wrapText="1"/>
    </xf>
    <xf numFmtId="0" fontId="9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5" fillId="2" borderId="0" xfId="5" applyFont="1" applyFill="1" applyBorder="1" applyAlignment="1" applyProtection="1">
      <alignment horizontal="center" vertical="center" wrapText="1"/>
    </xf>
    <xf numFmtId="170" fontId="12" fillId="0" borderId="0" xfId="2" applyNumberFormat="1" applyFont="1" applyFill="1" applyBorder="1" applyAlignment="1" applyProtection="1">
      <alignment vertical="center"/>
    </xf>
    <xf numFmtId="166" fontId="16" fillId="0" borderId="21" xfId="3" applyNumberFormat="1" applyFont="1" applyFill="1" applyBorder="1" applyAlignment="1" applyProtection="1">
      <alignment horizontal="center" vertical="center" wrapText="1"/>
    </xf>
    <xf numFmtId="172" fontId="13" fillId="9" borderId="5" xfId="12" applyNumberFormat="1" applyFont="1" applyFill="1" applyBorder="1" applyAlignment="1" applyProtection="1">
      <alignment horizontal="right" vertical="center"/>
      <protection locked="0"/>
    </xf>
    <xf numFmtId="172" fontId="13" fillId="9" borderId="3" xfId="8" applyNumberFormat="1" applyFont="1" applyFill="1" applyBorder="1" applyAlignment="1" applyProtection="1">
      <alignment horizontal="right" vertical="center"/>
      <protection locked="0"/>
    </xf>
    <xf numFmtId="172" fontId="13" fillId="9" borderId="12" xfId="8" applyNumberFormat="1" applyFont="1" applyFill="1" applyBorder="1" applyAlignment="1" applyProtection="1">
      <alignment horizontal="right" vertical="center"/>
      <protection locked="0"/>
    </xf>
    <xf numFmtId="172" fontId="13" fillId="9" borderId="15" xfId="8" applyNumberFormat="1" applyFont="1" applyFill="1" applyBorder="1" applyAlignment="1" applyProtection="1">
      <alignment horizontal="right" vertical="center"/>
      <protection locked="0"/>
    </xf>
    <xf numFmtId="172" fontId="13" fillId="9" borderId="3" xfId="8" applyNumberFormat="1" applyFont="1" applyFill="1" applyBorder="1" applyAlignment="1" applyProtection="1">
      <alignment horizontal="center" vertical="center"/>
      <protection locked="0"/>
    </xf>
    <xf numFmtId="4" fontId="13" fillId="9" borderId="11" xfId="0" applyNumberFormat="1" applyFont="1" applyFill="1" applyBorder="1" applyAlignment="1" applyProtection="1">
      <alignment horizontal="center" vertical="center" wrapText="1"/>
      <protection locked="0"/>
    </xf>
    <xf numFmtId="4" fontId="13" fillId="9" borderId="3" xfId="0" applyNumberFormat="1" applyFont="1" applyFill="1" applyBorder="1" applyAlignment="1" applyProtection="1">
      <alignment horizontal="center" vertical="center" wrapText="1"/>
      <protection locked="0"/>
    </xf>
    <xf numFmtId="4" fontId="13" fillId="9" borderId="7" xfId="0" applyNumberFormat="1" applyFont="1" applyFill="1" applyBorder="1" applyAlignment="1" applyProtection="1">
      <alignment horizontal="center" vertical="center" wrapText="1"/>
      <protection locked="0"/>
    </xf>
    <xf numFmtId="166" fontId="12" fillId="2" borderId="3" xfId="0" applyNumberFormat="1" applyFont="1" applyFill="1" applyBorder="1" applyAlignment="1" applyProtection="1">
      <alignment horizontal="right" vertical="center" wrapText="1"/>
    </xf>
    <xf numFmtId="166" fontId="24" fillId="0" borderId="0" xfId="0" applyNumberFormat="1" applyFont="1" applyFill="1" applyProtection="1"/>
    <xf numFmtId="7" fontId="12" fillId="2" borderId="5" xfId="12" applyNumberFormat="1" applyFont="1" applyFill="1" applyBorder="1" applyAlignment="1" applyProtection="1">
      <alignment horizontal="right" vertical="center"/>
    </xf>
    <xf numFmtId="7" fontId="17" fillId="2" borderId="1" xfId="8" applyNumberFormat="1" applyFont="1" applyFill="1" applyBorder="1" applyAlignment="1" applyProtection="1">
      <alignment horizontal="center" vertical="center" wrapText="1"/>
    </xf>
    <xf numFmtId="0" fontId="8" fillId="3" borderId="18" xfId="8" applyFont="1" applyFill="1" applyBorder="1" applyAlignment="1">
      <alignment horizontal="center" vertical="center"/>
    </xf>
    <xf numFmtId="0" fontId="8" fillId="3" borderId="17" xfId="8" applyFont="1" applyFill="1" applyBorder="1" applyAlignment="1">
      <alignment horizontal="center" vertical="center"/>
    </xf>
    <xf numFmtId="0" fontId="23" fillId="0" borderId="25" xfId="8" applyFont="1" applyBorder="1" applyAlignment="1">
      <alignment horizontal="center" vertical="center"/>
    </xf>
    <xf numFmtId="0" fontId="23" fillId="0" borderId="26" xfId="8" applyFont="1" applyBorder="1" applyAlignment="1">
      <alignment horizontal="center" vertical="center"/>
    </xf>
    <xf numFmtId="0" fontId="23" fillId="0" borderId="24" xfId="0" applyFont="1" applyFill="1" applyBorder="1" applyAlignment="1" applyProtection="1">
      <alignment horizontal="center" vertical="center"/>
    </xf>
    <xf numFmtId="0" fontId="23" fillId="0" borderId="23" xfId="0" applyFont="1" applyFill="1" applyBorder="1" applyAlignment="1" applyProtection="1">
      <alignment horizontal="center" vertical="center"/>
    </xf>
    <xf numFmtId="0" fontId="23" fillId="0" borderId="22" xfId="0" applyFont="1" applyFill="1" applyBorder="1" applyAlignment="1" applyProtection="1">
      <alignment horizontal="center" vertical="center"/>
    </xf>
    <xf numFmtId="0" fontId="18" fillId="3" borderId="4" xfId="8" applyFont="1" applyFill="1" applyBorder="1" applyAlignment="1" applyProtection="1">
      <alignment horizontal="center" vertical="center" wrapText="1"/>
    </xf>
    <xf numFmtId="0" fontId="18" fillId="3" borderId="0" xfId="8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167" fontId="22" fillId="0" borderId="0" xfId="0" applyNumberFormat="1" applyFont="1" applyProtection="1">
      <protection locked="0"/>
    </xf>
  </cellXfs>
  <cellStyles count="22">
    <cellStyle name="Euro" xfId="1" xr:uid="{00000000-0005-0000-0000-000000000000}"/>
    <cellStyle name="Euro 2" xfId="17" xr:uid="{00000000-0005-0000-0000-000001000000}"/>
    <cellStyle name="Millares" xfId="2" builtinId="3"/>
    <cellStyle name="Moneda" xfId="3" builtinId="4"/>
    <cellStyle name="Moneda [0] 2" xfId="12" xr:uid="{00000000-0005-0000-0000-000004000000}"/>
    <cellStyle name="Moneda 2" xfId="4" xr:uid="{00000000-0005-0000-0000-000005000000}"/>
    <cellStyle name="Moneda 2 2" xfId="20" xr:uid="{00000000-0005-0000-0000-000006000000}"/>
    <cellStyle name="Moneda 3" xfId="10" xr:uid="{00000000-0005-0000-0000-000007000000}"/>
    <cellStyle name="Normal" xfId="0" builtinId="0"/>
    <cellStyle name="Normal 2" xfId="5" xr:uid="{00000000-0005-0000-0000-000009000000}"/>
    <cellStyle name="Normal 2 2" xfId="6" xr:uid="{00000000-0005-0000-0000-00000A000000}"/>
    <cellStyle name="Normal 2 2 2" xfId="9" xr:uid="{00000000-0005-0000-0000-00000B000000}"/>
    <cellStyle name="Normal 2 3" xfId="13" xr:uid="{00000000-0005-0000-0000-00000C000000}"/>
    <cellStyle name="Normal 3" xfId="7" xr:uid="{00000000-0005-0000-0000-00000D000000}"/>
    <cellStyle name="Normal 3 2" xfId="19" xr:uid="{00000000-0005-0000-0000-00000E000000}"/>
    <cellStyle name="Normal 4" xfId="11" xr:uid="{00000000-0005-0000-0000-00000F000000}"/>
    <cellStyle name="Normal 4 2" xfId="14" xr:uid="{00000000-0005-0000-0000-000010000000}"/>
    <cellStyle name="Normal 4 2 2" xfId="15" xr:uid="{00000000-0005-0000-0000-000011000000}"/>
    <cellStyle name="Normal 5" xfId="16" xr:uid="{00000000-0005-0000-0000-000012000000}"/>
    <cellStyle name="Normal 6" xfId="8" xr:uid="{00000000-0005-0000-0000-000013000000}"/>
    <cellStyle name="Porcentaje" xfId="21" builtinId="5"/>
    <cellStyle name="Porcentaje 2" xfId="18" xr:uid="{00000000-0005-0000-0000-00001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  <color rgb="FFCC00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Hoja%20de%20c&#225;lculo%20en%20Basis%20(1)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MS05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9FCDC-9E36-4A65-826F-B464BB7F2678}">
  <sheetPr>
    <pageSetUpPr fitToPage="1"/>
  </sheetPr>
  <dimension ref="A1:U107"/>
  <sheetViews>
    <sheetView tabSelected="1" zoomScale="70" zoomScaleNormal="70" workbookViewId="0">
      <pane xSplit="14" ySplit="2" topLeftCell="O3" activePane="bottomRight" state="frozen"/>
      <selection activeCell="B1" sqref="B1"/>
      <selection pane="topRight" activeCell="O1" sqref="O1"/>
      <selection pane="bottomLeft" activeCell="B3" sqref="B3"/>
      <selection pane="bottomRight" activeCell="Q3" sqref="Q3:Q100"/>
    </sheetView>
  </sheetViews>
  <sheetFormatPr baseColWidth="10" defaultColWidth="11.5546875" defaultRowHeight="16.2" outlineLevelCol="1" x14ac:dyDescent="0.35"/>
  <cols>
    <col min="1" max="1" width="11.6640625" style="111" hidden="1" customWidth="1" outlineLevel="1"/>
    <col min="2" max="2" width="10.5546875" style="115" hidden="1" customWidth="1" collapsed="1"/>
    <col min="3" max="3" width="30.5546875" style="115" hidden="1" customWidth="1" outlineLevel="1"/>
    <col min="4" max="4" width="8.5546875" style="115" hidden="1" customWidth="1" outlineLevel="1"/>
    <col min="5" max="5" width="30.5546875" style="115" hidden="1" customWidth="1" outlineLevel="1"/>
    <col min="6" max="6" width="8.5546875" style="115" hidden="1" customWidth="1" outlineLevel="1"/>
    <col min="7" max="7" width="8.5546875" style="115" customWidth="1" collapsed="1"/>
    <col min="8" max="8" width="35.6640625" style="115" customWidth="1"/>
    <col min="9" max="9" width="19.6640625" style="62" customWidth="1"/>
    <col min="10" max="12" width="12.5546875" style="62" customWidth="1"/>
    <col min="13" max="13" width="21.5546875" style="62" customWidth="1"/>
    <col min="14" max="14" width="29.44140625" style="62" customWidth="1"/>
    <col min="15" max="15" width="18" style="62" customWidth="1"/>
    <col min="16" max="17" width="18.6640625" style="62" customWidth="1"/>
    <col min="18" max="18" width="19.6640625" style="62" customWidth="1"/>
    <col min="19" max="19" width="4" style="62" hidden="1" customWidth="1"/>
    <col min="20" max="20" width="15.44140625" style="120" hidden="1" customWidth="1"/>
    <col min="21" max="21" width="0" style="120" hidden="1" customWidth="1"/>
    <col min="22" max="22" width="0" style="62" hidden="1" customWidth="1"/>
    <col min="23" max="16384" width="11.5546875" style="62"/>
  </cols>
  <sheetData>
    <row r="1" spans="1:18" ht="36" customHeight="1" x14ac:dyDescent="0.35">
      <c r="A1" s="61" t="s">
        <v>330</v>
      </c>
      <c r="B1" s="144" t="s">
        <v>516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</row>
    <row r="2" spans="1:18" ht="94.5" customHeight="1" x14ac:dyDescent="0.35">
      <c r="A2" s="63" t="s">
        <v>331</v>
      </c>
      <c r="B2" s="64" t="s">
        <v>206</v>
      </c>
      <c r="C2" s="65" t="s">
        <v>168</v>
      </c>
      <c r="D2" s="65" t="s">
        <v>160</v>
      </c>
      <c r="E2" s="65" t="s">
        <v>169</v>
      </c>
      <c r="F2" s="65" t="s">
        <v>161</v>
      </c>
      <c r="G2" s="64" t="s">
        <v>334</v>
      </c>
      <c r="H2" s="64" t="s">
        <v>346</v>
      </c>
      <c r="I2" s="64" t="s">
        <v>3</v>
      </c>
      <c r="J2" s="64" t="s">
        <v>341</v>
      </c>
      <c r="K2" s="64" t="s">
        <v>340</v>
      </c>
      <c r="L2" s="64" t="s">
        <v>339</v>
      </c>
      <c r="M2" s="64" t="s">
        <v>342</v>
      </c>
      <c r="N2" s="64" t="s">
        <v>456</v>
      </c>
      <c r="O2" s="64" t="s">
        <v>518</v>
      </c>
      <c r="P2" s="64" t="s">
        <v>517</v>
      </c>
      <c r="Q2" s="64" t="s">
        <v>519</v>
      </c>
      <c r="R2" s="64" t="s">
        <v>520</v>
      </c>
    </row>
    <row r="3" spans="1:18" ht="42.6" customHeight="1" x14ac:dyDescent="0.35">
      <c r="A3" s="66" t="s">
        <v>158</v>
      </c>
      <c r="B3" s="67" t="s">
        <v>329</v>
      </c>
      <c r="C3" s="67" t="s">
        <v>2</v>
      </c>
      <c r="D3" s="67" t="s">
        <v>2</v>
      </c>
      <c r="E3" s="67" t="s">
        <v>2</v>
      </c>
      <c r="F3" s="67" t="s">
        <v>2</v>
      </c>
      <c r="G3" s="67" t="s">
        <v>338</v>
      </c>
      <c r="H3" s="68" t="s">
        <v>337</v>
      </c>
      <c r="I3" s="69" t="s">
        <v>8</v>
      </c>
      <c r="J3" s="70">
        <v>2.56</v>
      </c>
      <c r="K3" s="70">
        <v>0.66</v>
      </c>
      <c r="L3" s="71">
        <v>1</v>
      </c>
      <c r="M3" s="72">
        <f t="shared" ref="M3:M31" si="0">J3*K3*L3</f>
        <v>1.6896000000000002</v>
      </c>
      <c r="N3" s="71" t="s">
        <v>26</v>
      </c>
      <c r="O3" s="73">
        <v>17</v>
      </c>
      <c r="P3" s="74">
        <v>52</v>
      </c>
      <c r="Q3" s="132"/>
      <c r="R3" s="142">
        <f>O3*Q3</f>
        <v>0</v>
      </c>
    </row>
    <row r="4" spans="1:18" ht="42.6" customHeight="1" x14ac:dyDescent="0.35">
      <c r="A4" s="75" t="s">
        <v>158</v>
      </c>
      <c r="B4" s="76" t="s">
        <v>329</v>
      </c>
      <c r="C4" s="76" t="s">
        <v>2</v>
      </c>
      <c r="D4" s="76" t="s">
        <v>2</v>
      </c>
      <c r="E4" s="76" t="s">
        <v>2</v>
      </c>
      <c r="F4" s="76" t="s">
        <v>2</v>
      </c>
      <c r="G4" s="76" t="s">
        <v>338</v>
      </c>
      <c r="H4" s="77" t="s">
        <v>336</v>
      </c>
      <c r="I4" s="78" t="s">
        <v>8</v>
      </c>
      <c r="J4" s="72">
        <v>2.56</v>
      </c>
      <c r="K4" s="72">
        <v>1</v>
      </c>
      <c r="L4" s="71">
        <v>1</v>
      </c>
      <c r="M4" s="72">
        <f t="shared" si="0"/>
        <v>2.56</v>
      </c>
      <c r="N4" s="71" t="s">
        <v>26</v>
      </c>
      <c r="O4" s="80">
        <v>25</v>
      </c>
      <c r="P4" s="81">
        <v>66</v>
      </c>
      <c r="Q4" s="133"/>
      <c r="R4" s="142">
        <f t="shared" ref="R4:R67" si="1">O4*Q4</f>
        <v>0</v>
      </c>
    </row>
    <row r="5" spans="1:18" ht="42.6" customHeight="1" x14ac:dyDescent="0.35">
      <c r="A5" s="75" t="s">
        <v>158</v>
      </c>
      <c r="B5" s="76" t="s">
        <v>329</v>
      </c>
      <c r="C5" s="76" t="s">
        <v>2</v>
      </c>
      <c r="D5" s="76" t="s">
        <v>2</v>
      </c>
      <c r="E5" s="76" t="s">
        <v>2</v>
      </c>
      <c r="F5" s="76" t="s">
        <v>2</v>
      </c>
      <c r="G5" s="76" t="s">
        <v>338</v>
      </c>
      <c r="H5" s="77" t="s">
        <v>335</v>
      </c>
      <c r="I5" s="78" t="s">
        <v>8</v>
      </c>
      <c r="J5" s="72">
        <v>2.56</v>
      </c>
      <c r="K5" s="72">
        <v>2</v>
      </c>
      <c r="L5" s="71">
        <v>1</v>
      </c>
      <c r="M5" s="72">
        <f t="shared" si="0"/>
        <v>5.12</v>
      </c>
      <c r="N5" s="71" t="s">
        <v>26</v>
      </c>
      <c r="O5" s="80">
        <v>46</v>
      </c>
      <c r="P5" s="81">
        <v>121</v>
      </c>
      <c r="Q5" s="133"/>
      <c r="R5" s="142">
        <f t="shared" si="1"/>
        <v>0</v>
      </c>
    </row>
    <row r="6" spans="1:18" ht="42.6" customHeight="1" x14ac:dyDescent="0.35">
      <c r="A6" s="75" t="s">
        <v>158</v>
      </c>
      <c r="B6" s="76" t="s">
        <v>329</v>
      </c>
      <c r="C6" s="76" t="s">
        <v>2</v>
      </c>
      <c r="D6" s="76" t="s">
        <v>2</v>
      </c>
      <c r="E6" s="76" t="s">
        <v>2</v>
      </c>
      <c r="F6" s="76" t="s">
        <v>2</v>
      </c>
      <c r="G6" s="76" t="s">
        <v>447</v>
      </c>
      <c r="H6" s="77" t="s">
        <v>448</v>
      </c>
      <c r="I6" s="78" t="s">
        <v>445</v>
      </c>
      <c r="J6" s="72">
        <v>3.5</v>
      </c>
      <c r="K6" s="72">
        <v>2.66</v>
      </c>
      <c r="L6" s="71">
        <v>1</v>
      </c>
      <c r="M6" s="72">
        <f t="shared" si="0"/>
        <v>9.31</v>
      </c>
      <c r="N6" s="71" t="s">
        <v>26</v>
      </c>
      <c r="O6" s="80">
        <v>3</v>
      </c>
      <c r="P6" s="81">
        <v>164</v>
      </c>
      <c r="Q6" s="133"/>
      <c r="R6" s="142">
        <f t="shared" si="1"/>
        <v>0</v>
      </c>
    </row>
    <row r="7" spans="1:18" ht="42.6" customHeight="1" x14ac:dyDescent="0.35">
      <c r="A7" s="75" t="s">
        <v>158</v>
      </c>
      <c r="B7" s="76" t="s">
        <v>329</v>
      </c>
      <c r="C7" s="76" t="s">
        <v>2</v>
      </c>
      <c r="D7" s="76" t="s">
        <v>2</v>
      </c>
      <c r="E7" s="76" t="s">
        <v>2</v>
      </c>
      <c r="F7" s="76" t="s">
        <v>2</v>
      </c>
      <c r="G7" s="76" t="s">
        <v>447</v>
      </c>
      <c r="H7" s="77" t="s">
        <v>449</v>
      </c>
      <c r="I7" s="78" t="s">
        <v>445</v>
      </c>
      <c r="J7" s="72">
        <v>3.5</v>
      </c>
      <c r="K7" s="72">
        <v>3.85</v>
      </c>
      <c r="L7" s="71">
        <v>1</v>
      </c>
      <c r="M7" s="72">
        <f t="shared" si="0"/>
        <v>13.475</v>
      </c>
      <c r="N7" s="71" t="s">
        <v>26</v>
      </c>
      <c r="O7" s="80">
        <v>8</v>
      </c>
      <c r="P7" s="81">
        <v>236</v>
      </c>
      <c r="Q7" s="133"/>
      <c r="R7" s="142">
        <f t="shared" si="1"/>
        <v>0</v>
      </c>
    </row>
    <row r="8" spans="1:18" ht="42.6" customHeight="1" x14ac:dyDescent="0.35">
      <c r="A8" s="75" t="s">
        <v>158</v>
      </c>
      <c r="B8" s="76" t="s">
        <v>329</v>
      </c>
      <c r="C8" s="76" t="s">
        <v>2</v>
      </c>
      <c r="D8" s="76" t="s">
        <v>2</v>
      </c>
      <c r="E8" s="76" t="s">
        <v>2</v>
      </c>
      <c r="F8" s="76" t="s">
        <v>2</v>
      </c>
      <c r="G8" s="76" t="s">
        <v>447</v>
      </c>
      <c r="H8" s="77" t="s">
        <v>450</v>
      </c>
      <c r="I8" s="78" t="s">
        <v>445</v>
      </c>
      <c r="J8" s="72">
        <v>3.5</v>
      </c>
      <c r="K8" s="72">
        <v>7.75</v>
      </c>
      <c r="L8" s="71">
        <v>1</v>
      </c>
      <c r="M8" s="72">
        <f t="shared" si="0"/>
        <v>27.125</v>
      </c>
      <c r="N8" s="71" t="s">
        <v>26</v>
      </c>
      <c r="O8" s="80">
        <v>22</v>
      </c>
      <c r="P8" s="81">
        <v>365</v>
      </c>
      <c r="Q8" s="133"/>
      <c r="R8" s="142">
        <f t="shared" si="1"/>
        <v>0</v>
      </c>
    </row>
    <row r="9" spans="1:18" ht="42.6" customHeight="1" x14ac:dyDescent="0.35">
      <c r="A9" s="75" t="s">
        <v>158</v>
      </c>
      <c r="B9" s="76" t="s">
        <v>329</v>
      </c>
      <c r="C9" s="76" t="s">
        <v>2</v>
      </c>
      <c r="D9" s="76" t="s">
        <v>2</v>
      </c>
      <c r="E9" s="76" t="s">
        <v>2</v>
      </c>
      <c r="F9" s="76" t="s">
        <v>2</v>
      </c>
      <c r="G9" s="76" t="s">
        <v>343</v>
      </c>
      <c r="H9" s="77" t="s">
        <v>345</v>
      </c>
      <c r="I9" s="78" t="s">
        <v>7</v>
      </c>
      <c r="J9" s="72">
        <v>0.42</v>
      </c>
      <c r="K9" s="72">
        <v>0.28999999999999998</v>
      </c>
      <c r="L9" s="71">
        <v>1</v>
      </c>
      <c r="M9" s="72">
        <f t="shared" si="0"/>
        <v>0.12179999999999999</v>
      </c>
      <c r="N9" s="71" t="s">
        <v>2</v>
      </c>
      <c r="O9" s="80">
        <v>3</v>
      </c>
      <c r="P9" s="81">
        <v>15</v>
      </c>
      <c r="Q9" s="133"/>
      <c r="R9" s="142">
        <f t="shared" si="1"/>
        <v>0</v>
      </c>
    </row>
    <row r="10" spans="1:18" ht="42.6" customHeight="1" x14ac:dyDescent="0.35">
      <c r="A10" s="75" t="s">
        <v>158</v>
      </c>
      <c r="B10" s="76" t="s">
        <v>329</v>
      </c>
      <c r="C10" s="76" t="s">
        <v>2</v>
      </c>
      <c r="D10" s="76" t="s">
        <v>2</v>
      </c>
      <c r="E10" s="76" t="s">
        <v>2</v>
      </c>
      <c r="F10" s="76" t="s">
        <v>2</v>
      </c>
      <c r="G10" s="76" t="s">
        <v>343</v>
      </c>
      <c r="H10" s="77" t="s">
        <v>344</v>
      </c>
      <c r="I10" s="78" t="s">
        <v>8</v>
      </c>
      <c r="J10" s="72">
        <v>1</v>
      </c>
      <c r="K10" s="72">
        <v>0.7</v>
      </c>
      <c r="L10" s="71">
        <v>1</v>
      </c>
      <c r="M10" s="72">
        <f t="shared" si="0"/>
        <v>0.7</v>
      </c>
      <c r="N10" s="71" t="s">
        <v>2</v>
      </c>
      <c r="O10" s="80">
        <v>5</v>
      </c>
      <c r="P10" s="81">
        <v>24</v>
      </c>
      <c r="Q10" s="133"/>
      <c r="R10" s="142">
        <f t="shared" si="1"/>
        <v>0</v>
      </c>
    </row>
    <row r="11" spans="1:18" ht="40.35" customHeight="1" x14ac:dyDescent="0.35">
      <c r="A11" s="75" t="s">
        <v>158</v>
      </c>
      <c r="B11" s="76" t="s">
        <v>329</v>
      </c>
      <c r="C11" s="76" t="s">
        <v>2</v>
      </c>
      <c r="D11" s="76" t="s">
        <v>2</v>
      </c>
      <c r="E11" s="76" t="s">
        <v>2</v>
      </c>
      <c r="F11" s="76" t="s">
        <v>2</v>
      </c>
      <c r="G11" s="76" t="s">
        <v>347</v>
      </c>
      <c r="H11" s="77" t="s">
        <v>348</v>
      </c>
      <c r="I11" s="78" t="s">
        <v>8</v>
      </c>
      <c r="J11" s="72">
        <v>1.73</v>
      </c>
      <c r="K11" s="72">
        <v>1.9</v>
      </c>
      <c r="L11" s="71">
        <v>1</v>
      </c>
      <c r="M11" s="72">
        <f t="shared" si="0"/>
        <v>3.2869999999999999</v>
      </c>
      <c r="N11" s="71" t="s">
        <v>2</v>
      </c>
      <c r="O11" s="80">
        <v>48</v>
      </c>
      <c r="P11" s="81">
        <v>66</v>
      </c>
      <c r="Q11" s="133"/>
      <c r="R11" s="142">
        <f t="shared" si="1"/>
        <v>0</v>
      </c>
    </row>
    <row r="12" spans="1:18" ht="40.35" customHeight="1" x14ac:dyDescent="0.35">
      <c r="A12" s="75" t="s">
        <v>158</v>
      </c>
      <c r="B12" s="76" t="s">
        <v>329</v>
      </c>
      <c r="C12" s="76" t="s">
        <v>2</v>
      </c>
      <c r="D12" s="76" t="s">
        <v>2</v>
      </c>
      <c r="E12" s="76" t="s">
        <v>2</v>
      </c>
      <c r="F12" s="76" t="s">
        <v>2</v>
      </c>
      <c r="G12" s="76" t="s">
        <v>349</v>
      </c>
      <c r="H12" s="77" t="s">
        <v>350</v>
      </c>
      <c r="I12" s="78" t="s">
        <v>7</v>
      </c>
      <c r="J12" s="72">
        <v>1.5</v>
      </c>
      <c r="K12" s="72">
        <v>2.2999999999999998</v>
      </c>
      <c r="L12" s="71">
        <v>1</v>
      </c>
      <c r="M12" s="72">
        <f t="shared" si="0"/>
        <v>3.4499999999999997</v>
      </c>
      <c r="N12" s="71" t="s">
        <v>2</v>
      </c>
      <c r="O12" s="80">
        <v>48</v>
      </c>
      <c r="P12" s="81">
        <v>80</v>
      </c>
      <c r="Q12" s="133"/>
      <c r="R12" s="142">
        <f t="shared" si="1"/>
        <v>0</v>
      </c>
    </row>
    <row r="13" spans="1:18" ht="39.6" customHeight="1" x14ac:dyDescent="0.35">
      <c r="A13" s="75" t="s">
        <v>158</v>
      </c>
      <c r="B13" s="76" t="s">
        <v>329</v>
      </c>
      <c r="C13" s="76" t="s">
        <v>2</v>
      </c>
      <c r="D13" s="76" t="s">
        <v>2</v>
      </c>
      <c r="E13" s="76" t="s">
        <v>2</v>
      </c>
      <c r="F13" s="76" t="s">
        <v>2</v>
      </c>
      <c r="G13" s="76" t="s">
        <v>351</v>
      </c>
      <c r="H13" s="77" t="s">
        <v>352</v>
      </c>
      <c r="I13" s="78" t="s">
        <v>153</v>
      </c>
      <c r="J13" s="72">
        <v>1.6</v>
      </c>
      <c r="K13" s="72">
        <v>2.2999999999999998</v>
      </c>
      <c r="L13" s="71">
        <v>1</v>
      </c>
      <c r="M13" s="72">
        <f t="shared" si="0"/>
        <v>3.6799999999999997</v>
      </c>
      <c r="N13" s="71" t="s">
        <v>2</v>
      </c>
      <c r="O13" s="80">
        <v>5</v>
      </c>
      <c r="P13" s="81">
        <v>85</v>
      </c>
      <c r="Q13" s="133"/>
      <c r="R13" s="142">
        <f t="shared" si="1"/>
        <v>0</v>
      </c>
    </row>
    <row r="14" spans="1:18" ht="39.6" customHeight="1" x14ac:dyDescent="0.35">
      <c r="A14" s="75" t="s">
        <v>158</v>
      </c>
      <c r="B14" s="76" t="s">
        <v>329</v>
      </c>
      <c r="C14" s="76" t="s">
        <v>2</v>
      </c>
      <c r="D14" s="76" t="s">
        <v>2</v>
      </c>
      <c r="E14" s="76" t="s">
        <v>2</v>
      </c>
      <c r="F14" s="76" t="s">
        <v>2</v>
      </c>
      <c r="G14" s="76" t="s">
        <v>354</v>
      </c>
      <c r="H14" s="77" t="s">
        <v>353</v>
      </c>
      <c r="I14" s="78" t="s">
        <v>153</v>
      </c>
      <c r="J14" s="72">
        <v>0.75</v>
      </c>
      <c r="K14" s="72">
        <v>3</v>
      </c>
      <c r="L14" s="71">
        <v>4</v>
      </c>
      <c r="M14" s="72">
        <f t="shared" si="0"/>
        <v>9</v>
      </c>
      <c r="N14" s="71" t="s">
        <v>2</v>
      </c>
      <c r="O14" s="80">
        <v>79</v>
      </c>
      <c r="P14" s="81">
        <v>410</v>
      </c>
      <c r="Q14" s="133"/>
      <c r="R14" s="142">
        <f t="shared" si="1"/>
        <v>0</v>
      </c>
    </row>
    <row r="15" spans="1:18" ht="36" customHeight="1" x14ac:dyDescent="0.35">
      <c r="A15" s="75" t="s">
        <v>158</v>
      </c>
      <c r="B15" s="76" t="s">
        <v>329</v>
      </c>
      <c r="C15" s="76" t="s">
        <v>2</v>
      </c>
      <c r="D15" s="76" t="s">
        <v>2</v>
      </c>
      <c r="E15" s="76" t="s">
        <v>2</v>
      </c>
      <c r="F15" s="76" t="s">
        <v>2</v>
      </c>
      <c r="G15" s="76" t="s">
        <v>355</v>
      </c>
      <c r="H15" s="77" t="s">
        <v>356</v>
      </c>
      <c r="I15" s="78" t="s">
        <v>7</v>
      </c>
      <c r="J15" s="72">
        <v>1.1000000000000001</v>
      </c>
      <c r="K15" s="72">
        <v>0.55000000000000004</v>
      </c>
      <c r="L15" s="71">
        <v>1</v>
      </c>
      <c r="M15" s="72">
        <f t="shared" si="0"/>
        <v>0.60500000000000009</v>
      </c>
      <c r="N15" s="71" t="s">
        <v>2</v>
      </c>
      <c r="O15" s="80">
        <v>3</v>
      </c>
      <c r="P15" s="81">
        <v>14</v>
      </c>
      <c r="Q15" s="133"/>
      <c r="R15" s="142">
        <f t="shared" si="1"/>
        <v>0</v>
      </c>
    </row>
    <row r="16" spans="1:18" ht="36" customHeight="1" x14ac:dyDescent="0.35">
      <c r="A16" s="75" t="s">
        <v>158</v>
      </c>
      <c r="B16" s="76" t="s">
        <v>329</v>
      </c>
      <c r="C16" s="76" t="s">
        <v>2</v>
      </c>
      <c r="D16" s="76" t="s">
        <v>2</v>
      </c>
      <c r="E16" s="76" t="s">
        <v>2</v>
      </c>
      <c r="F16" s="76" t="s">
        <v>2</v>
      </c>
      <c r="G16" s="76" t="s">
        <v>358</v>
      </c>
      <c r="H16" s="77" t="s">
        <v>357</v>
      </c>
      <c r="I16" s="78" t="s">
        <v>7</v>
      </c>
      <c r="J16" s="82">
        <v>0.89500000000000002</v>
      </c>
      <c r="K16" s="72">
        <v>1.7</v>
      </c>
      <c r="L16" s="71">
        <v>1</v>
      </c>
      <c r="M16" s="72">
        <f t="shared" si="0"/>
        <v>1.5215000000000001</v>
      </c>
      <c r="N16" s="71" t="s">
        <v>2</v>
      </c>
      <c r="O16" s="80">
        <v>79</v>
      </c>
      <c r="P16" s="81">
        <v>39</v>
      </c>
      <c r="Q16" s="133"/>
      <c r="R16" s="142">
        <f t="shared" si="1"/>
        <v>0</v>
      </c>
    </row>
    <row r="17" spans="1:18" ht="40.35" customHeight="1" x14ac:dyDescent="0.35">
      <c r="A17" s="75" t="s">
        <v>158</v>
      </c>
      <c r="B17" s="76" t="s">
        <v>329</v>
      </c>
      <c r="C17" s="76" t="s">
        <v>2</v>
      </c>
      <c r="D17" s="76" t="s">
        <v>2</v>
      </c>
      <c r="E17" s="76" t="s">
        <v>2</v>
      </c>
      <c r="F17" s="76" t="s">
        <v>2</v>
      </c>
      <c r="G17" s="76" t="s">
        <v>359</v>
      </c>
      <c r="H17" s="77" t="s">
        <v>360</v>
      </c>
      <c r="I17" s="78" t="s">
        <v>445</v>
      </c>
      <c r="J17" s="72">
        <v>4.72</v>
      </c>
      <c r="K17" s="72">
        <v>4.9000000000000004</v>
      </c>
      <c r="L17" s="71">
        <v>1</v>
      </c>
      <c r="M17" s="72">
        <f t="shared" si="0"/>
        <v>23.128</v>
      </c>
      <c r="N17" s="71" t="s">
        <v>26</v>
      </c>
      <c r="O17" s="80">
        <v>10</v>
      </c>
      <c r="P17" s="81">
        <v>455</v>
      </c>
      <c r="Q17" s="133"/>
      <c r="R17" s="142">
        <f t="shared" si="1"/>
        <v>0</v>
      </c>
    </row>
    <row r="18" spans="1:18" ht="40.35" customHeight="1" x14ac:dyDescent="0.35">
      <c r="A18" s="75" t="s">
        <v>158</v>
      </c>
      <c r="B18" s="76" t="s">
        <v>329</v>
      </c>
      <c r="C18" s="76" t="s">
        <v>2</v>
      </c>
      <c r="D18" s="76" t="s">
        <v>2</v>
      </c>
      <c r="E18" s="76" t="s">
        <v>2</v>
      </c>
      <c r="F18" s="76" t="s">
        <v>2</v>
      </c>
      <c r="G18" s="76" t="s">
        <v>361</v>
      </c>
      <c r="H18" s="77" t="s">
        <v>362</v>
      </c>
      <c r="I18" s="78" t="s">
        <v>445</v>
      </c>
      <c r="J18" s="72">
        <v>4.7</v>
      </c>
      <c r="K18" s="72">
        <v>5.7</v>
      </c>
      <c r="L18" s="71">
        <v>1</v>
      </c>
      <c r="M18" s="72">
        <f t="shared" si="0"/>
        <v>26.790000000000003</v>
      </c>
      <c r="N18" s="71" t="s">
        <v>26</v>
      </c>
      <c r="O18" s="80">
        <v>3</v>
      </c>
      <c r="P18" s="81">
        <v>523</v>
      </c>
      <c r="Q18" s="133"/>
      <c r="R18" s="142">
        <f t="shared" si="1"/>
        <v>0</v>
      </c>
    </row>
    <row r="19" spans="1:18" ht="40.35" customHeight="1" x14ac:dyDescent="0.35">
      <c r="A19" s="75" t="s">
        <v>158</v>
      </c>
      <c r="B19" s="76" t="s">
        <v>329</v>
      </c>
      <c r="C19" s="76" t="s">
        <v>2</v>
      </c>
      <c r="D19" s="76" t="s">
        <v>2</v>
      </c>
      <c r="E19" s="76" t="s">
        <v>2</v>
      </c>
      <c r="F19" s="76" t="s">
        <v>2</v>
      </c>
      <c r="G19" s="76" t="s">
        <v>364</v>
      </c>
      <c r="H19" s="77" t="s">
        <v>363</v>
      </c>
      <c r="I19" s="78" t="s">
        <v>445</v>
      </c>
      <c r="J19" s="72">
        <v>15.18</v>
      </c>
      <c r="K19" s="72">
        <v>3.1</v>
      </c>
      <c r="L19" s="71">
        <v>1</v>
      </c>
      <c r="M19" s="72">
        <f t="shared" si="0"/>
        <v>47.058</v>
      </c>
      <c r="N19" s="71" t="s">
        <v>26</v>
      </c>
      <c r="O19" s="80">
        <v>2</v>
      </c>
      <c r="P19" s="81">
        <v>979</v>
      </c>
      <c r="Q19" s="133"/>
      <c r="R19" s="142">
        <f t="shared" si="1"/>
        <v>0</v>
      </c>
    </row>
    <row r="20" spans="1:18" ht="40.35" customHeight="1" x14ac:dyDescent="0.35">
      <c r="A20" s="75" t="s">
        <v>158</v>
      </c>
      <c r="B20" s="76" t="s">
        <v>329</v>
      </c>
      <c r="C20" s="76" t="s">
        <v>2</v>
      </c>
      <c r="D20" s="76" t="s">
        <v>2</v>
      </c>
      <c r="E20" s="76" t="s">
        <v>2</v>
      </c>
      <c r="F20" s="76" t="s">
        <v>2</v>
      </c>
      <c r="G20" s="76" t="s">
        <v>365</v>
      </c>
      <c r="H20" s="77" t="s">
        <v>366</v>
      </c>
      <c r="I20" s="78" t="s">
        <v>445</v>
      </c>
      <c r="J20" s="72">
        <v>12</v>
      </c>
      <c r="K20" s="72">
        <v>3.1</v>
      </c>
      <c r="L20" s="71">
        <v>1</v>
      </c>
      <c r="M20" s="72">
        <f t="shared" si="0"/>
        <v>37.200000000000003</v>
      </c>
      <c r="N20" s="71" t="s">
        <v>26</v>
      </c>
      <c r="O20" s="80">
        <v>6</v>
      </c>
      <c r="P20" s="81">
        <v>638</v>
      </c>
      <c r="Q20" s="133"/>
      <c r="R20" s="142">
        <f t="shared" si="1"/>
        <v>0</v>
      </c>
    </row>
    <row r="21" spans="1:18" ht="40.35" customHeight="1" x14ac:dyDescent="0.35">
      <c r="A21" s="75" t="s">
        <v>158</v>
      </c>
      <c r="B21" s="76" t="s">
        <v>329</v>
      </c>
      <c r="C21" s="76" t="s">
        <v>2</v>
      </c>
      <c r="D21" s="76" t="s">
        <v>2</v>
      </c>
      <c r="E21" s="76" t="s">
        <v>2</v>
      </c>
      <c r="F21" s="76" t="s">
        <v>2</v>
      </c>
      <c r="G21" s="76" t="s">
        <v>367</v>
      </c>
      <c r="H21" s="77" t="s">
        <v>368</v>
      </c>
      <c r="I21" s="78" t="s">
        <v>8</v>
      </c>
      <c r="J21" s="72">
        <v>9.5</v>
      </c>
      <c r="K21" s="72">
        <v>1.23</v>
      </c>
      <c r="L21" s="71">
        <v>1</v>
      </c>
      <c r="M21" s="72">
        <f t="shared" si="0"/>
        <v>11.685</v>
      </c>
      <c r="N21" s="71" t="s">
        <v>26</v>
      </c>
      <c r="O21" s="80">
        <v>2</v>
      </c>
      <c r="P21" s="81">
        <v>327</v>
      </c>
      <c r="Q21" s="133"/>
      <c r="R21" s="142">
        <f t="shared" si="1"/>
        <v>0</v>
      </c>
    </row>
    <row r="22" spans="1:18" ht="40.35" customHeight="1" x14ac:dyDescent="0.35">
      <c r="A22" s="75" t="s">
        <v>158</v>
      </c>
      <c r="B22" s="76" t="s">
        <v>329</v>
      </c>
      <c r="C22" s="76" t="s">
        <v>2</v>
      </c>
      <c r="D22" s="76" t="s">
        <v>2</v>
      </c>
      <c r="E22" s="76" t="s">
        <v>2</v>
      </c>
      <c r="F22" s="76" t="s">
        <v>2</v>
      </c>
      <c r="G22" s="76" t="s">
        <v>367</v>
      </c>
      <c r="H22" s="77" t="s">
        <v>369</v>
      </c>
      <c r="I22" s="78" t="s">
        <v>8</v>
      </c>
      <c r="J22" s="72">
        <v>13</v>
      </c>
      <c r="K22" s="72">
        <v>3.74</v>
      </c>
      <c r="L22" s="71">
        <v>1</v>
      </c>
      <c r="M22" s="72">
        <f t="shared" si="0"/>
        <v>48.620000000000005</v>
      </c>
      <c r="N22" s="71" t="s">
        <v>26</v>
      </c>
      <c r="O22" s="80">
        <v>25</v>
      </c>
      <c r="P22" s="81">
        <v>963</v>
      </c>
      <c r="Q22" s="133"/>
      <c r="R22" s="142">
        <f t="shared" si="1"/>
        <v>0</v>
      </c>
    </row>
    <row r="23" spans="1:18" ht="40.35" customHeight="1" x14ac:dyDescent="0.35">
      <c r="A23" s="75" t="s">
        <v>158</v>
      </c>
      <c r="B23" s="76" t="s">
        <v>329</v>
      </c>
      <c r="C23" s="76" t="s">
        <v>2</v>
      </c>
      <c r="D23" s="76" t="s">
        <v>2</v>
      </c>
      <c r="E23" s="76" t="s">
        <v>2</v>
      </c>
      <c r="F23" s="76" t="s">
        <v>2</v>
      </c>
      <c r="G23" s="76" t="s">
        <v>367</v>
      </c>
      <c r="H23" s="77" t="s">
        <v>370</v>
      </c>
      <c r="I23" s="78" t="s">
        <v>8</v>
      </c>
      <c r="J23" s="72">
        <v>17.8</v>
      </c>
      <c r="K23" s="72">
        <v>3.33</v>
      </c>
      <c r="L23" s="71">
        <v>1</v>
      </c>
      <c r="M23" s="72">
        <f t="shared" si="0"/>
        <v>59.274000000000001</v>
      </c>
      <c r="N23" s="71" t="s">
        <v>26</v>
      </c>
      <c r="O23" s="80">
        <v>5</v>
      </c>
      <c r="P23" s="81">
        <v>1177</v>
      </c>
      <c r="Q23" s="133"/>
      <c r="R23" s="142">
        <f t="shared" si="1"/>
        <v>0</v>
      </c>
    </row>
    <row r="24" spans="1:18" ht="40.35" customHeight="1" x14ac:dyDescent="0.35">
      <c r="A24" s="75" t="s">
        <v>158</v>
      </c>
      <c r="B24" s="76" t="s">
        <v>329</v>
      </c>
      <c r="C24" s="76" t="s">
        <v>2</v>
      </c>
      <c r="D24" s="76" t="s">
        <v>2</v>
      </c>
      <c r="E24" s="76" t="s">
        <v>2</v>
      </c>
      <c r="F24" s="76" t="s">
        <v>2</v>
      </c>
      <c r="G24" s="76" t="s">
        <v>372</v>
      </c>
      <c r="H24" s="77" t="s">
        <v>371</v>
      </c>
      <c r="I24" s="78" t="s">
        <v>444</v>
      </c>
      <c r="J24" s="72">
        <v>8.8000000000000007</v>
      </c>
      <c r="K24" s="72">
        <v>3</v>
      </c>
      <c r="L24" s="71">
        <v>1</v>
      </c>
      <c r="M24" s="72">
        <f t="shared" si="0"/>
        <v>26.400000000000002</v>
      </c>
      <c r="N24" s="71" t="s">
        <v>26</v>
      </c>
      <c r="O24" s="80">
        <v>76</v>
      </c>
      <c r="P24" s="81">
        <v>418</v>
      </c>
      <c r="Q24" s="133"/>
      <c r="R24" s="142">
        <f t="shared" si="1"/>
        <v>0</v>
      </c>
    </row>
    <row r="25" spans="1:18" ht="40.35" customHeight="1" x14ac:dyDescent="0.35">
      <c r="A25" s="75" t="s">
        <v>158</v>
      </c>
      <c r="B25" s="76" t="s">
        <v>329</v>
      </c>
      <c r="C25" s="76" t="s">
        <v>2</v>
      </c>
      <c r="D25" s="76" t="s">
        <v>2</v>
      </c>
      <c r="E25" s="76" t="s">
        <v>2</v>
      </c>
      <c r="F25" s="76" t="s">
        <v>2</v>
      </c>
      <c r="G25" s="76" t="s">
        <v>375</v>
      </c>
      <c r="H25" s="77" t="s">
        <v>373</v>
      </c>
      <c r="I25" s="78" t="s">
        <v>444</v>
      </c>
      <c r="J25" s="72">
        <v>8.8000000000000007</v>
      </c>
      <c r="K25" s="72">
        <v>3</v>
      </c>
      <c r="L25" s="71">
        <v>1</v>
      </c>
      <c r="M25" s="72">
        <f t="shared" si="0"/>
        <v>26.400000000000002</v>
      </c>
      <c r="N25" s="71" t="s">
        <v>26</v>
      </c>
      <c r="O25" s="80">
        <v>1</v>
      </c>
      <c r="P25" s="81">
        <v>422</v>
      </c>
      <c r="Q25" s="133"/>
      <c r="R25" s="142">
        <f t="shared" si="1"/>
        <v>0</v>
      </c>
    </row>
    <row r="26" spans="1:18" ht="44.25" customHeight="1" x14ac:dyDescent="0.35">
      <c r="A26" s="75" t="s">
        <v>158</v>
      </c>
      <c r="B26" s="76" t="s">
        <v>329</v>
      </c>
      <c r="C26" s="76" t="s">
        <v>2</v>
      </c>
      <c r="D26" s="76" t="s">
        <v>2</v>
      </c>
      <c r="E26" s="76" t="s">
        <v>2</v>
      </c>
      <c r="F26" s="76" t="s">
        <v>2</v>
      </c>
      <c r="G26" s="76" t="s">
        <v>376</v>
      </c>
      <c r="H26" s="77" t="s">
        <v>373</v>
      </c>
      <c r="I26" s="78" t="s">
        <v>444</v>
      </c>
      <c r="J26" s="72">
        <v>9.25</v>
      </c>
      <c r="K26" s="72">
        <v>3</v>
      </c>
      <c r="L26" s="71">
        <v>1</v>
      </c>
      <c r="M26" s="72">
        <f t="shared" si="0"/>
        <v>27.75</v>
      </c>
      <c r="N26" s="71" t="s">
        <v>26</v>
      </c>
      <c r="O26" s="80">
        <v>1</v>
      </c>
      <c r="P26" s="81">
        <v>436</v>
      </c>
      <c r="Q26" s="133"/>
      <c r="R26" s="142">
        <f t="shared" si="1"/>
        <v>0</v>
      </c>
    </row>
    <row r="27" spans="1:18" ht="40.35" customHeight="1" x14ac:dyDescent="0.35">
      <c r="A27" s="75" t="s">
        <v>158</v>
      </c>
      <c r="B27" s="76" t="s">
        <v>329</v>
      </c>
      <c r="C27" s="76" t="s">
        <v>2</v>
      </c>
      <c r="D27" s="76" t="s">
        <v>2</v>
      </c>
      <c r="E27" s="76" t="s">
        <v>2</v>
      </c>
      <c r="F27" s="76" t="s">
        <v>2</v>
      </c>
      <c r="G27" s="76" t="s">
        <v>377</v>
      </c>
      <c r="H27" s="77" t="s">
        <v>373</v>
      </c>
      <c r="I27" s="78" t="s">
        <v>444</v>
      </c>
      <c r="J27" s="72">
        <v>9.1</v>
      </c>
      <c r="K27" s="72">
        <v>3</v>
      </c>
      <c r="L27" s="71">
        <v>1</v>
      </c>
      <c r="M27" s="72">
        <f t="shared" si="0"/>
        <v>27.299999999999997</v>
      </c>
      <c r="N27" s="71" t="s">
        <v>26</v>
      </c>
      <c r="O27" s="80">
        <v>1</v>
      </c>
      <c r="P27" s="81">
        <v>437</v>
      </c>
      <c r="Q27" s="133"/>
      <c r="R27" s="142">
        <f t="shared" si="1"/>
        <v>0</v>
      </c>
    </row>
    <row r="28" spans="1:18" ht="62.25" customHeight="1" x14ac:dyDescent="0.35">
      <c r="A28" s="75" t="s">
        <v>158</v>
      </c>
      <c r="B28" s="76" t="s">
        <v>329</v>
      </c>
      <c r="C28" s="76" t="s">
        <v>2</v>
      </c>
      <c r="D28" s="76" t="s">
        <v>2</v>
      </c>
      <c r="E28" s="76" t="s">
        <v>2</v>
      </c>
      <c r="F28" s="76" t="s">
        <v>2</v>
      </c>
      <c r="G28" s="76" t="s">
        <v>378</v>
      </c>
      <c r="H28" s="77" t="s">
        <v>374</v>
      </c>
      <c r="I28" s="78" t="s">
        <v>444</v>
      </c>
      <c r="J28" s="72">
        <v>8.4</v>
      </c>
      <c r="K28" s="72">
        <v>2.2000000000000002</v>
      </c>
      <c r="L28" s="71">
        <v>1</v>
      </c>
      <c r="M28" s="72">
        <f t="shared" si="0"/>
        <v>18.480000000000004</v>
      </c>
      <c r="N28" s="71" t="s">
        <v>26</v>
      </c>
      <c r="O28" s="80">
        <v>1</v>
      </c>
      <c r="P28" s="81">
        <v>296</v>
      </c>
      <c r="Q28" s="133"/>
      <c r="R28" s="142">
        <f t="shared" si="1"/>
        <v>0</v>
      </c>
    </row>
    <row r="29" spans="1:18" ht="62.25" customHeight="1" x14ac:dyDescent="0.35">
      <c r="A29" s="75" t="s">
        <v>158</v>
      </c>
      <c r="B29" s="76" t="s">
        <v>329</v>
      </c>
      <c r="C29" s="76" t="s">
        <v>2</v>
      </c>
      <c r="D29" s="76" t="s">
        <v>2</v>
      </c>
      <c r="E29" s="76" t="s">
        <v>2</v>
      </c>
      <c r="F29" s="76" t="s">
        <v>2</v>
      </c>
      <c r="G29" s="76" t="s">
        <v>379</v>
      </c>
      <c r="H29" s="77" t="s">
        <v>374</v>
      </c>
      <c r="I29" s="78" t="s">
        <v>444</v>
      </c>
      <c r="J29" s="72">
        <v>10.9</v>
      </c>
      <c r="K29" s="72">
        <v>2.2000000000000002</v>
      </c>
      <c r="L29" s="71">
        <v>1</v>
      </c>
      <c r="M29" s="72">
        <f t="shared" si="0"/>
        <v>23.980000000000004</v>
      </c>
      <c r="N29" s="71" t="s">
        <v>26</v>
      </c>
      <c r="O29" s="80">
        <v>1</v>
      </c>
      <c r="P29" s="81">
        <v>384</v>
      </c>
      <c r="Q29" s="133"/>
      <c r="R29" s="142">
        <f t="shared" si="1"/>
        <v>0</v>
      </c>
    </row>
    <row r="30" spans="1:18" ht="62.25" customHeight="1" x14ac:dyDescent="0.35">
      <c r="A30" s="75" t="s">
        <v>158</v>
      </c>
      <c r="B30" s="76" t="s">
        <v>329</v>
      </c>
      <c r="C30" s="76" t="s">
        <v>2</v>
      </c>
      <c r="D30" s="76" t="s">
        <v>2</v>
      </c>
      <c r="E30" s="76" t="s">
        <v>2</v>
      </c>
      <c r="F30" s="76" t="s">
        <v>2</v>
      </c>
      <c r="G30" s="76" t="s">
        <v>380</v>
      </c>
      <c r="H30" s="77" t="s">
        <v>374</v>
      </c>
      <c r="I30" s="78" t="s">
        <v>444</v>
      </c>
      <c r="J30" s="72">
        <v>7.4</v>
      </c>
      <c r="K30" s="72">
        <v>2.2000000000000002</v>
      </c>
      <c r="L30" s="71">
        <v>1</v>
      </c>
      <c r="M30" s="72">
        <f t="shared" si="0"/>
        <v>16.28</v>
      </c>
      <c r="N30" s="71" t="s">
        <v>26</v>
      </c>
      <c r="O30" s="80">
        <v>1</v>
      </c>
      <c r="P30" s="81">
        <v>260</v>
      </c>
      <c r="Q30" s="133"/>
      <c r="R30" s="142">
        <f t="shared" si="1"/>
        <v>0</v>
      </c>
    </row>
    <row r="31" spans="1:18" ht="49.5" customHeight="1" x14ac:dyDescent="0.35">
      <c r="A31" s="75" t="s">
        <v>158</v>
      </c>
      <c r="B31" s="76" t="s">
        <v>329</v>
      </c>
      <c r="C31" s="76" t="s">
        <v>2</v>
      </c>
      <c r="D31" s="76" t="s">
        <v>2</v>
      </c>
      <c r="E31" s="76" t="s">
        <v>2</v>
      </c>
      <c r="F31" s="76" t="s">
        <v>2</v>
      </c>
      <c r="G31" s="76" t="s">
        <v>381</v>
      </c>
      <c r="H31" s="77" t="s">
        <v>382</v>
      </c>
      <c r="I31" s="78" t="s">
        <v>444</v>
      </c>
      <c r="J31" s="72">
        <v>6</v>
      </c>
      <c r="K31" s="72">
        <v>4.8499999999999996</v>
      </c>
      <c r="L31" s="71">
        <v>1</v>
      </c>
      <c r="M31" s="72">
        <f t="shared" si="0"/>
        <v>29.099999999999998</v>
      </c>
      <c r="N31" s="71" t="s">
        <v>26</v>
      </c>
      <c r="O31" s="80">
        <v>17</v>
      </c>
      <c r="P31" s="81">
        <v>506</v>
      </c>
      <c r="Q31" s="133"/>
      <c r="R31" s="142">
        <f t="shared" si="1"/>
        <v>0</v>
      </c>
    </row>
    <row r="32" spans="1:18" ht="76.5" customHeight="1" x14ac:dyDescent="0.35">
      <c r="A32" s="75" t="s">
        <v>158</v>
      </c>
      <c r="B32" s="76" t="s">
        <v>329</v>
      </c>
      <c r="C32" s="76" t="s">
        <v>2</v>
      </c>
      <c r="D32" s="76" t="s">
        <v>2</v>
      </c>
      <c r="E32" s="76" t="s">
        <v>2</v>
      </c>
      <c r="F32" s="76" t="s">
        <v>2</v>
      </c>
      <c r="G32" s="76" t="s">
        <v>2</v>
      </c>
      <c r="H32" s="77" t="s">
        <v>467</v>
      </c>
      <c r="I32" s="78" t="s">
        <v>444</v>
      </c>
      <c r="J32" s="72">
        <v>2</v>
      </c>
      <c r="K32" s="72">
        <v>6</v>
      </c>
      <c r="L32" s="71">
        <v>1</v>
      </c>
      <c r="M32" s="72">
        <f>J32*K32</f>
        <v>12</v>
      </c>
      <c r="N32" s="83" t="s">
        <v>466</v>
      </c>
      <c r="O32" s="80">
        <v>35</v>
      </c>
      <c r="P32" s="81">
        <v>207</v>
      </c>
      <c r="Q32" s="133"/>
      <c r="R32" s="142">
        <f t="shared" si="1"/>
        <v>0</v>
      </c>
    </row>
    <row r="33" spans="1:18" ht="76.5" customHeight="1" x14ac:dyDescent="0.35">
      <c r="A33" s="75" t="s">
        <v>158</v>
      </c>
      <c r="B33" s="76" t="s">
        <v>329</v>
      </c>
      <c r="C33" s="76" t="s">
        <v>2</v>
      </c>
      <c r="D33" s="76" t="s">
        <v>2</v>
      </c>
      <c r="E33" s="76" t="s">
        <v>2</v>
      </c>
      <c r="F33" s="76" t="s">
        <v>2</v>
      </c>
      <c r="G33" s="76" t="s">
        <v>2</v>
      </c>
      <c r="H33" s="77" t="s">
        <v>467</v>
      </c>
      <c r="I33" s="78" t="s">
        <v>443</v>
      </c>
      <c r="J33" s="72">
        <v>2</v>
      </c>
      <c r="K33" s="72">
        <v>6</v>
      </c>
      <c r="L33" s="71">
        <v>2</v>
      </c>
      <c r="M33" s="72">
        <f>J33*K33</f>
        <v>12</v>
      </c>
      <c r="N33" s="83" t="s">
        <v>466</v>
      </c>
      <c r="O33" s="80">
        <v>32</v>
      </c>
      <c r="P33" s="81">
        <v>314</v>
      </c>
      <c r="Q33" s="133"/>
      <c r="R33" s="142">
        <f t="shared" si="1"/>
        <v>0</v>
      </c>
    </row>
    <row r="34" spans="1:18" ht="76.5" customHeight="1" x14ac:dyDescent="0.35">
      <c r="A34" s="75" t="s">
        <v>158</v>
      </c>
      <c r="B34" s="76" t="s">
        <v>329</v>
      </c>
      <c r="C34" s="76" t="s">
        <v>2</v>
      </c>
      <c r="D34" s="76" t="s">
        <v>2</v>
      </c>
      <c r="E34" s="76" t="s">
        <v>2</v>
      </c>
      <c r="F34" s="76" t="s">
        <v>2</v>
      </c>
      <c r="G34" s="76" t="s">
        <v>2</v>
      </c>
      <c r="H34" s="77" t="s">
        <v>467</v>
      </c>
      <c r="I34" s="78" t="s">
        <v>444</v>
      </c>
      <c r="J34" s="72">
        <v>3</v>
      </c>
      <c r="K34" s="72">
        <v>6</v>
      </c>
      <c r="L34" s="71">
        <v>1</v>
      </c>
      <c r="M34" s="72">
        <f t="shared" ref="M34:M37" si="2">J34*K34</f>
        <v>18</v>
      </c>
      <c r="N34" s="83" t="s">
        <v>466</v>
      </c>
      <c r="O34" s="80">
        <v>35</v>
      </c>
      <c r="P34" s="81">
        <v>305</v>
      </c>
      <c r="Q34" s="133"/>
      <c r="R34" s="142">
        <f t="shared" si="1"/>
        <v>0</v>
      </c>
    </row>
    <row r="35" spans="1:18" ht="76.5" customHeight="1" x14ac:dyDescent="0.35">
      <c r="A35" s="75" t="s">
        <v>158</v>
      </c>
      <c r="B35" s="76" t="s">
        <v>329</v>
      </c>
      <c r="C35" s="76" t="s">
        <v>2</v>
      </c>
      <c r="D35" s="76" t="s">
        <v>2</v>
      </c>
      <c r="E35" s="76" t="s">
        <v>2</v>
      </c>
      <c r="F35" s="76" t="s">
        <v>2</v>
      </c>
      <c r="G35" s="76" t="s">
        <v>2</v>
      </c>
      <c r="H35" s="77" t="s">
        <v>467</v>
      </c>
      <c r="I35" s="78" t="s">
        <v>443</v>
      </c>
      <c r="J35" s="72">
        <v>3</v>
      </c>
      <c r="K35" s="72">
        <v>6</v>
      </c>
      <c r="L35" s="71">
        <v>2</v>
      </c>
      <c r="M35" s="72">
        <f t="shared" si="2"/>
        <v>18</v>
      </c>
      <c r="N35" s="83" t="s">
        <v>466</v>
      </c>
      <c r="O35" s="80">
        <v>63</v>
      </c>
      <c r="P35" s="81">
        <v>469</v>
      </c>
      <c r="Q35" s="133"/>
      <c r="R35" s="142">
        <f t="shared" si="1"/>
        <v>0</v>
      </c>
    </row>
    <row r="36" spans="1:18" ht="76.5" customHeight="1" x14ac:dyDescent="0.35">
      <c r="A36" s="75" t="s">
        <v>158</v>
      </c>
      <c r="B36" s="76" t="s">
        <v>329</v>
      </c>
      <c r="C36" s="76" t="s">
        <v>2</v>
      </c>
      <c r="D36" s="76" t="s">
        <v>2</v>
      </c>
      <c r="E36" s="76" t="s">
        <v>2</v>
      </c>
      <c r="F36" s="76" t="s">
        <v>2</v>
      </c>
      <c r="G36" s="76" t="s">
        <v>2</v>
      </c>
      <c r="H36" s="77" t="s">
        <v>467</v>
      </c>
      <c r="I36" s="78" t="s">
        <v>444</v>
      </c>
      <c r="J36" s="72">
        <v>4</v>
      </c>
      <c r="K36" s="72">
        <v>6</v>
      </c>
      <c r="L36" s="71">
        <v>1</v>
      </c>
      <c r="M36" s="72">
        <f t="shared" si="2"/>
        <v>24</v>
      </c>
      <c r="N36" s="83" t="s">
        <v>466</v>
      </c>
      <c r="O36" s="80">
        <v>48</v>
      </c>
      <c r="P36" s="81">
        <v>410</v>
      </c>
      <c r="Q36" s="133"/>
      <c r="R36" s="142">
        <f t="shared" si="1"/>
        <v>0</v>
      </c>
    </row>
    <row r="37" spans="1:18" ht="76.5" customHeight="1" x14ac:dyDescent="0.35">
      <c r="A37" s="75" t="s">
        <v>158</v>
      </c>
      <c r="B37" s="76" t="s">
        <v>329</v>
      </c>
      <c r="C37" s="76" t="s">
        <v>2</v>
      </c>
      <c r="D37" s="76" t="s">
        <v>2</v>
      </c>
      <c r="E37" s="76" t="s">
        <v>2</v>
      </c>
      <c r="F37" s="76" t="s">
        <v>2</v>
      </c>
      <c r="G37" s="76" t="s">
        <v>2</v>
      </c>
      <c r="H37" s="77" t="s">
        <v>467</v>
      </c>
      <c r="I37" s="78" t="s">
        <v>443</v>
      </c>
      <c r="J37" s="72">
        <v>4</v>
      </c>
      <c r="K37" s="72">
        <v>6</v>
      </c>
      <c r="L37" s="71">
        <v>2</v>
      </c>
      <c r="M37" s="72">
        <f t="shared" si="2"/>
        <v>24</v>
      </c>
      <c r="N37" s="83" t="s">
        <v>466</v>
      </c>
      <c r="O37" s="80">
        <v>32</v>
      </c>
      <c r="P37" s="81">
        <v>610</v>
      </c>
      <c r="Q37" s="133"/>
      <c r="R37" s="142">
        <f t="shared" si="1"/>
        <v>0</v>
      </c>
    </row>
    <row r="38" spans="1:18" ht="48.6" x14ac:dyDescent="0.35">
      <c r="A38" s="75"/>
      <c r="B38" s="76" t="s">
        <v>329</v>
      </c>
      <c r="C38" s="76"/>
      <c r="D38" s="76"/>
      <c r="E38" s="76"/>
      <c r="F38" s="76"/>
      <c r="G38" s="76" t="s">
        <v>475</v>
      </c>
      <c r="H38" s="77" t="s">
        <v>476</v>
      </c>
      <c r="I38" s="78" t="s">
        <v>445</v>
      </c>
      <c r="J38" s="72">
        <v>5.55</v>
      </c>
      <c r="K38" s="72">
        <v>3.05</v>
      </c>
      <c r="L38" s="71">
        <v>1</v>
      </c>
      <c r="M38" s="72">
        <f t="shared" ref="M38:M43" si="3">J38*K38*L38</f>
        <v>16.927499999999998</v>
      </c>
      <c r="N38" s="83" t="s">
        <v>477</v>
      </c>
      <c r="O38" s="80">
        <v>30</v>
      </c>
      <c r="P38" s="81">
        <v>270.83999999999997</v>
      </c>
      <c r="Q38" s="133"/>
      <c r="R38" s="142">
        <f t="shared" si="1"/>
        <v>0</v>
      </c>
    </row>
    <row r="39" spans="1:18" ht="64.8" x14ac:dyDescent="0.35">
      <c r="A39" s="75"/>
      <c r="B39" s="76" t="s">
        <v>329</v>
      </c>
      <c r="C39" s="76"/>
      <c r="D39" s="76"/>
      <c r="E39" s="76"/>
      <c r="F39" s="76"/>
      <c r="G39" s="76" t="s">
        <v>478</v>
      </c>
      <c r="H39" s="77" t="s">
        <v>481</v>
      </c>
      <c r="I39" s="78" t="s">
        <v>485</v>
      </c>
      <c r="J39" s="72">
        <v>1</v>
      </c>
      <c r="K39" s="72">
        <v>3</v>
      </c>
      <c r="L39" s="71">
        <v>4</v>
      </c>
      <c r="M39" s="72">
        <f t="shared" si="3"/>
        <v>12</v>
      </c>
      <c r="N39" s="83" t="s">
        <v>486</v>
      </c>
      <c r="O39" s="80">
        <v>10</v>
      </c>
      <c r="P39" s="81">
        <v>750</v>
      </c>
      <c r="Q39" s="133"/>
      <c r="R39" s="142">
        <f t="shared" si="1"/>
        <v>0</v>
      </c>
    </row>
    <row r="40" spans="1:18" ht="64.8" x14ac:dyDescent="0.35">
      <c r="A40" s="75"/>
      <c r="B40" s="76" t="s">
        <v>329</v>
      </c>
      <c r="C40" s="76"/>
      <c r="D40" s="76"/>
      <c r="E40" s="76"/>
      <c r="F40" s="76"/>
      <c r="G40" s="76" t="s">
        <v>479</v>
      </c>
      <c r="H40" s="77" t="s">
        <v>482</v>
      </c>
      <c r="I40" s="78" t="s">
        <v>485</v>
      </c>
      <c r="J40" s="72">
        <v>1</v>
      </c>
      <c r="K40" s="72">
        <v>2.8</v>
      </c>
      <c r="L40" s="71">
        <v>4</v>
      </c>
      <c r="M40" s="72">
        <f t="shared" si="3"/>
        <v>11.2</v>
      </c>
      <c r="N40" s="83" t="s">
        <v>486</v>
      </c>
      <c r="O40" s="80">
        <v>2</v>
      </c>
      <c r="P40" s="81">
        <v>700</v>
      </c>
      <c r="Q40" s="133"/>
      <c r="R40" s="142">
        <f t="shared" si="1"/>
        <v>0</v>
      </c>
    </row>
    <row r="41" spans="1:18" ht="64.8" x14ac:dyDescent="0.35">
      <c r="A41" s="75"/>
      <c r="B41" s="76" t="s">
        <v>329</v>
      </c>
      <c r="C41" s="76"/>
      <c r="D41" s="76"/>
      <c r="E41" s="76"/>
      <c r="F41" s="76"/>
      <c r="G41" s="76" t="s">
        <v>480</v>
      </c>
      <c r="H41" s="77" t="s">
        <v>493</v>
      </c>
      <c r="I41" s="78" t="s">
        <v>485</v>
      </c>
      <c r="J41" s="72">
        <v>1</v>
      </c>
      <c r="K41" s="72">
        <v>3</v>
      </c>
      <c r="L41" s="71">
        <v>4</v>
      </c>
      <c r="M41" s="72">
        <f t="shared" si="3"/>
        <v>12</v>
      </c>
      <c r="N41" s="83" t="s">
        <v>486</v>
      </c>
      <c r="O41" s="80">
        <v>3</v>
      </c>
      <c r="P41" s="81">
        <v>750.00000000000011</v>
      </c>
      <c r="Q41" s="133"/>
      <c r="R41" s="142">
        <f t="shared" si="1"/>
        <v>0</v>
      </c>
    </row>
    <row r="42" spans="1:18" ht="64.8" x14ac:dyDescent="0.35">
      <c r="A42" s="75"/>
      <c r="B42" s="76" t="s">
        <v>329</v>
      </c>
      <c r="C42" s="76"/>
      <c r="D42" s="76"/>
      <c r="E42" s="76"/>
      <c r="F42" s="76"/>
      <c r="G42" s="76" t="s">
        <v>484</v>
      </c>
      <c r="H42" s="77" t="s">
        <v>483</v>
      </c>
      <c r="I42" s="78" t="s">
        <v>485</v>
      </c>
      <c r="J42" s="72">
        <v>0.8</v>
      </c>
      <c r="K42" s="72">
        <v>5</v>
      </c>
      <c r="L42" s="71">
        <v>4</v>
      </c>
      <c r="M42" s="72">
        <f t="shared" si="3"/>
        <v>16</v>
      </c>
      <c r="N42" s="83" t="s">
        <v>486</v>
      </c>
      <c r="O42" s="80">
        <v>10</v>
      </c>
      <c r="P42" s="81">
        <v>1000.0000000000001</v>
      </c>
      <c r="Q42" s="133"/>
      <c r="R42" s="142">
        <f t="shared" si="1"/>
        <v>0</v>
      </c>
    </row>
    <row r="43" spans="1:18" ht="48.6" x14ac:dyDescent="0.35">
      <c r="A43" s="75"/>
      <c r="B43" s="76" t="s">
        <v>329</v>
      </c>
      <c r="C43" s="76"/>
      <c r="D43" s="76"/>
      <c r="E43" s="76"/>
      <c r="F43" s="76"/>
      <c r="G43" s="76" t="s">
        <v>487</v>
      </c>
      <c r="H43" s="77" t="s">
        <v>488</v>
      </c>
      <c r="I43" s="78" t="s">
        <v>153</v>
      </c>
      <c r="J43" s="72">
        <v>1.5</v>
      </c>
      <c r="K43" s="72">
        <v>0.5</v>
      </c>
      <c r="L43" s="71">
        <v>1</v>
      </c>
      <c r="M43" s="72">
        <f t="shared" si="3"/>
        <v>0.75</v>
      </c>
      <c r="N43" s="83" t="s">
        <v>489</v>
      </c>
      <c r="O43" s="80">
        <v>302</v>
      </c>
      <c r="P43" s="81">
        <v>32</v>
      </c>
      <c r="Q43" s="133"/>
      <c r="R43" s="142">
        <f t="shared" si="1"/>
        <v>0</v>
      </c>
    </row>
    <row r="44" spans="1:18" ht="81" x14ac:dyDescent="0.35">
      <c r="A44" s="75"/>
      <c r="B44" s="76" t="s">
        <v>329</v>
      </c>
      <c r="C44" s="76"/>
      <c r="D44" s="76"/>
      <c r="E44" s="76"/>
      <c r="F44" s="76"/>
      <c r="G44" s="76" t="s">
        <v>491</v>
      </c>
      <c r="H44" s="77" t="s">
        <v>490</v>
      </c>
      <c r="I44" s="78" t="s">
        <v>463</v>
      </c>
      <c r="J44" s="72">
        <v>3</v>
      </c>
      <c r="K44" s="72">
        <v>2</v>
      </c>
      <c r="L44" s="71">
        <v>2</v>
      </c>
      <c r="M44" s="72">
        <f>J44*K44*L44+(0.4*K44*2)</f>
        <v>13.6</v>
      </c>
      <c r="N44" s="83" t="s">
        <v>492</v>
      </c>
      <c r="O44" s="80">
        <v>35</v>
      </c>
      <c r="P44" s="81">
        <v>496</v>
      </c>
      <c r="Q44" s="133"/>
      <c r="R44" s="142">
        <f t="shared" si="1"/>
        <v>0</v>
      </c>
    </row>
    <row r="45" spans="1:18" ht="57.6" customHeight="1" x14ac:dyDescent="0.35">
      <c r="A45" s="75" t="s">
        <v>158</v>
      </c>
      <c r="B45" s="76" t="s">
        <v>329</v>
      </c>
      <c r="C45" s="76" t="s">
        <v>2</v>
      </c>
      <c r="D45" s="76" t="s">
        <v>2</v>
      </c>
      <c r="E45" s="76" t="s">
        <v>2</v>
      </c>
      <c r="F45" s="76" t="s">
        <v>2</v>
      </c>
      <c r="G45" s="76" t="s">
        <v>2</v>
      </c>
      <c r="H45" s="77" t="s">
        <v>459</v>
      </c>
      <c r="I45" s="78" t="s">
        <v>8</v>
      </c>
      <c r="J45" s="72">
        <v>1.6</v>
      </c>
      <c r="K45" s="72">
        <v>0.4</v>
      </c>
      <c r="L45" s="71">
        <v>1</v>
      </c>
      <c r="M45" s="72">
        <f>J45*K45*L45</f>
        <v>0.64000000000000012</v>
      </c>
      <c r="N45" s="83" t="s">
        <v>2</v>
      </c>
      <c r="O45" s="80">
        <v>317</v>
      </c>
      <c r="P45" s="81">
        <v>43</v>
      </c>
      <c r="Q45" s="133"/>
      <c r="R45" s="142">
        <f t="shared" si="1"/>
        <v>0</v>
      </c>
    </row>
    <row r="46" spans="1:18" ht="64.8" x14ac:dyDescent="0.35">
      <c r="A46" s="75" t="s">
        <v>158</v>
      </c>
      <c r="B46" s="76" t="s">
        <v>329</v>
      </c>
      <c r="C46" s="76" t="s">
        <v>2</v>
      </c>
      <c r="D46" s="76" t="s">
        <v>2</v>
      </c>
      <c r="E46" s="76" t="s">
        <v>2</v>
      </c>
      <c r="F46" s="76" t="s">
        <v>2</v>
      </c>
      <c r="G46" s="76" t="s">
        <v>383</v>
      </c>
      <c r="H46" s="77" t="s">
        <v>384</v>
      </c>
      <c r="I46" s="78" t="s">
        <v>156</v>
      </c>
      <c r="J46" s="72">
        <v>0.74</v>
      </c>
      <c r="K46" s="72">
        <v>1.1499999999999999</v>
      </c>
      <c r="L46" s="71">
        <v>1</v>
      </c>
      <c r="M46" s="72">
        <f>J46*K46*L46</f>
        <v>0.85099999999999998</v>
      </c>
      <c r="N46" s="83" t="s">
        <v>458</v>
      </c>
      <c r="O46" s="80">
        <v>78</v>
      </c>
      <c r="P46" s="81">
        <v>82</v>
      </c>
      <c r="Q46" s="133"/>
      <c r="R46" s="142">
        <f t="shared" si="1"/>
        <v>0</v>
      </c>
    </row>
    <row r="47" spans="1:18" ht="64.8" x14ac:dyDescent="0.35">
      <c r="A47" s="75" t="s">
        <v>158</v>
      </c>
      <c r="B47" s="76" t="s">
        <v>329</v>
      </c>
      <c r="C47" s="76" t="s">
        <v>2</v>
      </c>
      <c r="D47" s="76" t="s">
        <v>2</v>
      </c>
      <c r="E47" s="76" t="s">
        <v>2</v>
      </c>
      <c r="F47" s="76" t="s">
        <v>2</v>
      </c>
      <c r="G47" s="76" t="s">
        <v>386</v>
      </c>
      <c r="H47" s="77" t="s">
        <v>385</v>
      </c>
      <c r="I47" s="78" t="s">
        <v>444</v>
      </c>
      <c r="J47" s="72">
        <v>1.5</v>
      </c>
      <c r="K47" s="72">
        <v>2</v>
      </c>
      <c r="L47" s="71">
        <v>1</v>
      </c>
      <c r="M47" s="72">
        <f>J47*K47*L47</f>
        <v>3</v>
      </c>
      <c r="N47" s="83" t="s">
        <v>458</v>
      </c>
      <c r="O47" s="80">
        <v>92</v>
      </c>
      <c r="P47" s="81">
        <v>89</v>
      </c>
      <c r="Q47" s="133"/>
      <c r="R47" s="142">
        <f t="shared" si="1"/>
        <v>0</v>
      </c>
    </row>
    <row r="48" spans="1:18" ht="64.8" x14ac:dyDescent="0.35">
      <c r="A48" s="75" t="s">
        <v>158</v>
      </c>
      <c r="B48" s="76" t="s">
        <v>329</v>
      </c>
      <c r="C48" s="76" t="s">
        <v>2</v>
      </c>
      <c r="D48" s="76" t="s">
        <v>2</v>
      </c>
      <c r="E48" s="76" t="s">
        <v>2</v>
      </c>
      <c r="F48" s="76" t="s">
        <v>2</v>
      </c>
      <c r="G48" s="76" t="s">
        <v>387</v>
      </c>
      <c r="H48" s="77" t="s">
        <v>388</v>
      </c>
      <c r="I48" s="78" t="s">
        <v>153</v>
      </c>
      <c r="J48" s="72">
        <v>1.35</v>
      </c>
      <c r="K48" s="72">
        <v>1.9</v>
      </c>
      <c r="L48" s="71">
        <v>1</v>
      </c>
      <c r="M48" s="72">
        <f>J48*K48*L48</f>
        <v>2.5649999999999999</v>
      </c>
      <c r="N48" s="83" t="s">
        <v>458</v>
      </c>
      <c r="O48" s="80">
        <v>36</v>
      </c>
      <c r="P48" s="81">
        <v>65</v>
      </c>
      <c r="Q48" s="133"/>
      <c r="R48" s="142">
        <f t="shared" si="1"/>
        <v>0</v>
      </c>
    </row>
    <row r="49" spans="1:21" ht="64.8" x14ac:dyDescent="0.35">
      <c r="A49" s="75" t="s">
        <v>158</v>
      </c>
      <c r="B49" s="76" t="s">
        <v>329</v>
      </c>
      <c r="C49" s="76" t="s">
        <v>2</v>
      </c>
      <c r="D49" s="76" t="s">
        <v>2</v>
      </c>
      <c r="E49" s="76" t="s">
        <v>2</v>
      </c>
      <c r="F49" s="76" t="s">
        <v>2</v>
      </c>
      <c r="G49" s="76" t="s">
        <v>391</v>
      </c>
      <c r="H49" s="77" t="s">
        <v>389</v>
      </c>
      <c r="I49" s="78" t="s">
        <v>468</v>
      </c>
      <c r="J49" s="72">
        <v>1</v>
      </c>
      <c r="K49" s="72">
        <v>1</v>
      </c>
      <c r="L49" s="71">
        <v>1</v>
      </c>
      <c r="M49" s="72">
        <f>J49*K49*L49</f>
        <v>1</v>
      </c>
      <c r="N49" s="83" t="s">
        <v>145</v>
      </c>
      <c r="O49" s="80">
        <v>415</v>
      </c>
      <c r="P49" s="81">
        <v>44</v>
      </c>
      <c r="Q49" s="133"/>
      <c r="R49" s="142">
        <f t="shared" si="1"/>
        <v>0</v>
      </c>
    </row>
    <row r="50" spans="1:21" ht="64.8" x14ac:dyDescent="0.35">
      <c r="A50" s="75" t="s">
        <v>158</v>
      </c>
      <c r="B50" s="76" t="s">
        <v>329</v>
      </c>
      <c r="C50" s="76" t="s">
        <v>2</v>
      </c>
      <c r="D50" s="76" t="s">
        <v>2</v>
      </c>
      <c r="E50" s="76" t="s">
        <v>2</v>
      </c>
      <c r="F50" s="76" t="s">
        <v>2</v>
      </c>
      <c r="G50" s="76" t="s">
        <v>392</v>
      </c>
      <c r="H50" s="77" t="s">
        <v>390</v>
      </c>
      <c r="I50" s="78" t="s">
        <v>469</v>
      </c>
      <c r="J50" s="72">
        <v>1</v>
      </c>
      <c r="K50" s="72">
        <v>1</v>
      </c>
      <c r="L50" s="71">
        <v>2</v>
      </c>
      <c r="M50" s="72">
        <f>J50*K50</f>
        <v>1</v>
      </c>
      <c r="N50" s="83" t="s">
        <v>145</v>
      </c>
      <c r="O50" s="80">
        <v>206</v>
      </c>
      <c r="P50" s="81">
        <v>55</v>
      </c>
      <c r="Q50" s="133"/>
      <c r="R50" s="142">
        <f t="shared" si="1"/>
        <v>0</v>
      </c>
    </row>
    <row r="51" spans="1:21" ht="57.6" customHeight="1" x14ac:dyDescent="0.35">
      <c r="A51" s="75" t="s">
        <v>158</v>
      </c>
      <c r="B51" s="76" t="s">
        <v>329</v>
      </c>
      <c r="C51" s="76" t="s">
        <v>2</v>
      </c>
      <c r="D51" s="76" t="s">
        <v>2</v>
      </c>
      <c r="E51" s="76" t="s">
        <v>2</v>
      </c>
      <c r="F51" s="76" t="s">
        <v>2</v>
      </c>
      <c r="G51" s="76" t="s">
        <v>393</v>
      </c>
      <c r="H51" s="77" t="s">
        <v>395</v>
      </c>
      <c r="I51" s="78" t="s">
        <v>153</v>
      </c>
      <c r="J51" s="72">
        <v>1</v>
      </c>
      <c r="K51" s="72">
        <v>1</v>
      </c>
      <c r="L51" s="71">
        <v>1</v>
      </c>
      <c r="M51" s="72">
        <f t="shared" ref="M51:M59" si="4">J51*K51*L51</f>
        <v>1</v>
      </c>
      <c r="N51" s="83" t="s">
        <v>28</v>
      </c>
      <c r="O51" s="80">
        <v>48</v>
      </c>
      <c r="P51" s="81">
        <v>30</v>
      </c>
      <c r="Q51" s="133"/>
      <c r="R51" s="142">
        <f t="shared" si="1"/>
        <v>0</v>
      </c>
    </row>
    <row r="52" spans="1:21" ht="57.6" customHeight="1" x14ac:dyDescent="0.35">
      <c r="A52" s="75" t="s">
        <v>158</v>
      </c>
      <c r="B52" s="76" t="s">
        <v>329</v>
      </c>
      <c r="C52" s="76" t="s">
        <v>2</v>
      </c>
      <c r="D52" s="76" t="s">
        <v>2</v>
      </c>
      <c r="E52" s="76" t="s">
        <v>2</v>
      </c>
      <c r="F52" s="76" t="s">
        <v>2</v>
      </c>
      <c r="G52" s="76" t="s">
        <v>394</v>
      </c>
      <c r="H52" s="77" t="s">
        <v>396</v>
      </c>
      <c r="I52" s="78" t="s">
        <v>153</v>
      </c>
      <c r="J52" s="72">
        <v>1</v>
      </c>
      <c r="K52" s="72">
        <v>1</v>
      </c>
      <c r="L52" s="71">
        <v>2</v>
      </c>
      <c r="M52" s="72">
        <f t="shared" si="4"/>
        <v>2</v>
      </c>
      <c r="N52" s="83" t="s">
        <v>28</v>
      </c>
      <c r="O52" s="80">
        <v>48</v>
      </c>
      <c r="P52" s="81">
        <v>41</v>
      </c>
      <c r="Q52" s="133"/>
      <c r="R52" s="142">
        <f t="shared" si="1"/>
        <v>0</v>
      </c>
    </row>
    <row r="53" spans="1:21" ht="48.6" x14ac:dyDescent="0.35">
      <c r="A53" s="85" t="s">
        <v>158</v>
      </c>
      <c r="B53" s="86" t="s">
        <v>329</v>
      </c>
      <c r="C53" s="87"/>
      <c r="D53" s="86">
        <f t="shared" ref="D53:D100" si="5">LEN(C53)</f>
        <v>0</v>
      </c>
      <c r="E53" s="87"/>
      <c r="F53" s="86">
        <f t="shared" ref="F53:F100" si="6">LEN(E53)</f>
        <v>0</v>
      </c>
      <c r="G53" s="76"/>
      <c r="H53" s="87" t="s">
        <v>500</v>
      </c>
      <c r="I53" s="88" t="s">
        <v>501</v>
      </c>
      <c r="J53" s="89">
        <v>4</v>
      </c>
      <c r="K53" s="89">
        <v>3</v>
      </c>
      <c r="L53" s="90">
        <v>1</v>
      </c>
      <c r="M53" s="89">
        <f t="shared" si="4"/>
        <v>12</v>
      </c>
      <c r="N53" s="84" t="s">
        <v>451</v>
      </c>
      <c r="O53" s="80">
        <v>4</v>
      </c>
      <c r="P53" s="81">
        <v>630</v>
      </c>
      <c r="Q53" s="133"/>
      <c r="R53" s="142">
        <f t="shared" si="1"/>
        <v>0</v>
      </c>
    </row>
    <row r="54" spans="1:21" ht="48.6" x14ac:dyDescent="0.35">
      <c r="A54" s="85" t="s">
        <v>158</v>
      </c>
      <c r="B54" s="86" t="s">
        <v>329</v>
      </c>
      <c r="C54" s="87"/>
      <c r="D54" s="86">
        <f t="shared" si="5"/>
        <v>0</v>
      </c>
      <c r="E54" s="87"/>
      <c r="F54" s="86">
        <f t="shared" si="6"/>
        <v>0</v>
      </c>
      <c r="G54" s="76"/>
      <c r="H54" s="87" t="s">
        <v>500</v>
      </c>
      <c r="I54" s="88" t="s">
        <v>501</v>
      </c>
      <c r="J54" s="89">
        <v>6</v>
      </c>
      <c r="K54" s="89">
        <v>3</v>
      </c>
      <c r="L54" s="90">
        <v>1</v>
      </c>
      <c r="M54" s="89">
        <f t="shared" si="4"/>
        <v>18</v>
      </c>
      <c r="N54" s="84" t="s">
        <v>451</v>
      </c>
      <c r="O54" s="80">
        <v>2</v>
      </c>
      <c r="P54" s="81">
        <v>945</v>
      </c>
      <c r="Q54" s="133"/>
      <c r="R54" s="142">
        <f t="shared" si="1"/>
        <v>0</v>
      </c>
    </row>
    <row r="55" spans="1:21" ht="49.2" thickBot="1" x14ac:dyDescent="0.4">
      <c r="A55" s="85" t="s">
        <v>158</v>
      </c>
      <c r="B55" s="91" t="s">
        <v>329</v>
      </c>
      <c r="C55" s="92"/>
      <c r="D55" s="93">
        <f t="shared" si="5"/>
        <v>0</v>
      </c>
      <c r="E55" s="92"/>
      <c r="F55" s="93">
        <f t="shared" si="6"/>
        <v>0</v>
      </c>
      <c r="G55" s="76"/>
      <c r="H55" s="87" t="s">
        <v>500</v>
      </c>
      <c r="I55" s="88" t="s">
        <v>501</v>
      </c>
      <c r="J55" s="94">
        <v>8</v>
      </c>
      <c r="K55" s="89">
        <v>3</v>
      </c>
      <c r="L55" s="95">
        <v>1</v>
      </c>
      <c r="M55" s="94">
        <f t="shared" si="4"/>
        <v>24</v>
      </c>
      <c r="N55" s="84" t="s">
        <v>451</v>
      </c>
      <c r="O55" s="96">
        <v>2</v>
      </c>
      <c r="P55" s="81">
        <v>1260</v>
      </c>
      <c r="Q55" s="134"/>
      <c r="R55" s="142">
        <f t="shared" si="1"/>
        <v>0</v>
      </c>
      <c r="S55" s="97"/>
      <c r="T55" s="121">
        <f>SUM(R3:R55)</f>
        <v>0</v>
      </c>
      <c r="U55" s="122" t="e">
        <f>+T55/R101</f>
        <v>#DIV/0!</v>
      </c>
    </row>
    <row r="56" spans="1:21" ht="40.35" customHeight="1" thickTop="1" x14ac:dyDescent="0.35">
      <c r="A56" s="85" t="s">
        <v>159</v>
      </c>
      <c r="B56" s="98" t="s">
        <v>270</v>
      </c>
      <c r="C56" s="99" t="s">
        <v>258</v>
      </c>
      <c r="D56" s="100">
        <f t="shared" si="5"/>
        <v>40</v>
      </c>
      <c r="E56" s="99" t="s">
        <v>259</v>
      </c>
      <c r="F56" s="100">
        <f t="shared" si="6"/>
        <v>32</v>
      </c>
      <c r="G56" s="100" t="s">
        <v>397</v>
      </c>
      <c r="H56" s="99" t="s">
        <v>257</v>
      </c>
      <c r="I56" s="98" t="s">
        <v>444</v>
      </c>
      <c r="J56" s="101">
        <v>1.5</v>
      </c>
      <c r="K56" s="101">
        <v>4</v>
      </c>
      <c r="L56" s="102">
        <v>1</v>
      </c>
      <c r="M56" s="72">
        <f t="shared" si="4"/>
        <v>6</v>
      </c>
      <c r="N56" s="102" t="s">
        <v>2</v>
      </c>
      <c r="O56" s="103">
        <v>6</v>
      </c>
      <c r="P56" s="104">
        <v>91</v>
      </c>
      <c r="Q56" s="135"/>
      <c r="R56" s="142">
        <f t="shared" si="1"/>
        <v>0</v>
      </c>
      <c r="S56" s="105"/>
    </row>
    <row r="57" spans="1:21" ht="34.5" customHeight="1" x14ac:dyDescent="0.35">
      <c r="A57" s="85" t="s">
        <v>159</v>
      </c>
      <c r="B57" s="76" t="s">
        <v>271</v>
      </c>
      <c r="C57" s="106" t="s">
        <v>260</v>
      </c>
      <c r="D57" s="76">
        <f t="shared" si="5"/>
        <v>39</v>
      </c>
      <c r="E57" s="106" t="s">
        <v>261</v>
      </c>
      <c r="F57" s="76">
        <f t="shared" si="6"/>
        <v>33</v>
      </c>
      <c r="G57" s="76" t="s">
        <v>398</v>
      </c>
      <c r="H57" s="106" t="s">
        <v>260</v>
      </c>
      <c r="I57" s="78" t="s">
        <v>444</v>
      </c>
      <c r="J57" s="72">
        <v>2</v>
      </c>
      <c r="K57" s="72">
        <v>4.8</v>
      </c>
      <c r="L57" s="71">
        <v>1</v>
      </c>
      <c r="M57" s="72">
        <f t="shared" si="4"/>
        <v>9.6</v>
      </c>
      <c r="N57" s="71" t="s">
        <v>2</v>
      </c>
      <c r="O57" s="80">
        <v>128</v>
      </c>
      <c r="P57" s="81">
        <v>143</v>
      </c>
      <c r="Q57" s="133"/>
      <c r="R57" s="142">
        <f t="shared" si="1"/>
        <v>0</v>
      </c>
    </row>
    <row r="58" spans="1:21" ht="48.6" x14ac:dyDescent="0.35">
      <c r="A58" s="85" t="s">
        <v>159</v>
      </c>
      <c r="B58" s="76" t="s">
        <v>272</v>
      </c>
      <c r="C58" s="87" t="s">
        <v>255</v>
      </c>
      <c r="D58" s="76">
        <f t="shared" si="5"/>
        <v>37</v>
      </c>
      <c r="E58" s="87" t="s">
        <v>256</v>
      </c>
      <c r="F58" s="76">
        <f t="shared" si="6"/>
        <v>12</v>
      </c>
      <c r="G58" s="76" t="s">
        <v>399</v>
      </c>
      <c r="H58" s="87" t="s">
        <v>474</v>
      </c>
      <c r="I58" s="78" t="s">
        <v>444</v>
      </c>
      <c r="J58" s="72">
        <v>2</v>
      </c>
      <c r="K58" s="72">
        <v>2</v>
      </c>
      <c r="L58" s="71">
        <v>4</v>
      </c>
      <c r="M58" s="72">
        <f t="shared" si="4"/>
        <v>16</v>
      </c>
      <c r="N58" s="83" t="s">
        <v>471</v>
      </c>
      <c r="O58" s="80">
        <v>90</v>
      </c>
      <c r="P58" s="81">
        <v>770</v>
      </c>
      <c r="Q58" s="133"/>
      <c r="R58" s="142">
        <f t="shared" si="1"/>
        <v>0</v>
      </c>
    </row>
    <row r="59" spans="1:21" ht="40.35" customHeight="1" x14ac:dyDescent="0.35">
      <c r="A59" s="85" t="s">
        <v>159</v>
      </c>
      <c r="B59" s="76" t="s">
        <v>273</v>
      </c>
      <c r="C59" s="87" t="s">
        <v>254</v>
      </c>
      <c r="D59" s="76">
        <f t="shared" si="5"/>
        <v>18</v>
      </c>
      <c r="E59" s="87" t="s">
        <v>254</v>
      </c>
      <c r="F59" s="76">
        <f t="shared" si="6"/>
        <v>18</v>
      </c>
      <c r="G59" s="76" t="s">
        <v>400</v>
      </c>
      <c r="H59" s="87" t="s">
        <v>401</v>
      </c>
      <c r="I59" s="78" t="s">
        <v>6</v>
      </c>
      <c r="J59" s="72">
        <v>0.85</v>
      </c>
      <c r="K59" s="72">
        <v>2.0499999999999998</v>
      </c>
      <c r="L59" s="71">
        <v>1</v>
      </c>
      <c r="M59" s="72">
        <f t="shared" si="4"/>
        <v>1.7424999999999997</v>
      </c>
      <c r="N59" s="71" t="s">
        <v>2</v>
      </c>
      <c r="O59" s="80">
        <v>130</v>
      </c>
      <c r="P59" s="81">
        <v>55</v>
      </c>
      <c r="Q59" s="133"/>
      <c r="R59" s="142">
        <f t="shared" si="1"/>
        <v>0</v>
      </c>
    </row>
    <row r="60" spans="1:21" ht="32.4" x14ac:dyDescent="0.35">
      <c r="A60" s="75" t="s">
        <v>159</v>
      </c>
      <c r="B60" s="2" t="s">
        <v>274</v>
      </c>
      <c r="C60" s="87" t="s">
        <v>162</v>
      </c>
      <c r="D60" s="86">
        <f t="shared" si="5"/>
        <v>18</v>
      </c>
      <c r="E60" s="87" t="s">
        <v>163</v>
      </c>
      <c r="F60" s="2">
        <f t="shared" si="6"/>
        <v>17</v>
      </c>
      <c r="G60" s="2" t="s">
        <v>403</v>
      </c>
      <c r="H60" s="87" t="s">
        <v>402</v>
      </c>
      <c r="I60" s="88" t="s">
        <v>443</v>
      </c>
      <c r="J60" s="89">
        <v>1.48</v>
      </c>
      <c r="K60" s="89">
        <v>3.72</v>
      </c>
      <c r="L60" s="90">
        <v>2</v>
      </c>
      <c r="M60" s="72">
        <f>J60*K60</f>
        <v>5.5056000000000003</v>
      </c>
      <c r="N60" s="84" t="s">
        <v>25</v>
      </c>
      <c r="O60" s="80">
        <v>3</v>
      </c>
      <c r="P60" s="81">
        <v>220</v>
      </c>
      <c r="Q60" s="133"/>
      <c r="R60" s="142">
        <f t="shared" si="1"/>
        <v>0</v>
      </c>
    </row>
    <row r="61" spans="1:21" ht="44.7" customHeight="1" x14ac:dyDescent="0.35">
      <c r="A61" s="75" t="s">
        <v>159</v>
      </c>
      <c r="B61" s="86" t="s">
        <v>275</v>
      </c>
      <c r="C61" s="87" t="s">
        <v>231</v>
      </c>
      <c r="D61" s="86">
        <f t="shared" si="5"/>
        <v>40</v>
      </c>
      <c r="E61" s="87" t="s">
        <v>229</v>
      </c>
      <c r="F61" s="86">
        <f t="shared" si="6"/>
        <v>40</v>
      </c>
      <c r="G61" s="86" t="s">
        <v>404</v>
      </c>
      <c r="H61" s="87" t="s">
        <v>164</v>
      </c>
      <c r="I61" s="88" t="s">
        <v>443</v>
      </c>
      <c r="J61" s="89">
        <v>0.92</v>
      </c>
      <c r="K61" s="89">
        <v>2.7</v>
      </c>
      <c r="L61" s="90">
        <v>16</v>
      </c>
      <c r="M61" s="72">
        <f>J61*K61*8</f>
        <v>19.872000000000003</v>
      </c>
      <c r="N61" s="84" t="s">
        <v>27</v>
      </c>
      <c r="O61" s="80">
        <v>11</v>
      </c>
      <c r="P61" s="81">
        <v>447</v>
      </c>
      <c r="Q61" s="133"/>
      <c r="R61" s="142">
        <f t="shared" si="1"/>
        <v>0</v>
      </c>
    </row>
    <row r="62" spans="1:21" ht="61.5" customHeight="1" x14ac:dyDescent="0.35">
      <c r="A62" s="75" t="s">
        <v>159</v>
      </c>
      <c r="B62" s="86" t="s">
        <v>276</v>
      </c>
      <c r="C62" s="87" t="s">
        <v>165</v>
      </c>
      <c r="D62" s="86">
        <f t="shared" si="5"/>
        <v>40</v>
      </c>
      <c r="E62" s="87" t="s">
        <v>166</v>
      </c>
      <c r="F62" s="86">
        <f t="shared" si="6"/>
        <v>39</v>
      </c>
      <c r="G62" s="86" t="s">
        <v>405</v>
      </c>
      <c r="H62" s="87" t="s">
        <v>472</v>
      </c>
      <c r="I62" s="88" t="s">
        <v>443</v>
      </c>
      <c r="J62" s="89">
        <v>2</v>
      </c>
      <c r="K62" s="89">
        <v>4</v>
      </c>
      <c r="L62" s="90">
        <v>2</v>
      </c>
      <c r="M62" s="72">
        <f>J62*K62</f>
        <v>8</v>
      </c>
      <c r="N62" s="84" t="s">
        <v>27</v>
      </c>
      <c r="O62" s="80">
        <v>74</v>
      </c>
      <c r="P62" s="81">
        <v>181</v>
      </c>
      <c r="Q62" s="133"/>
      <c r="R62" s="142">
        <f t="shared" si="1"/>
        <v>0</v>
      </c>
    </row>
    <row r="63" spans="1:21" ht="69" customHeight="1" x14ac:dyDescent="0.35">
      <c r="A63" s="75" t="s">
        <v>159</v>
      </c>
      <c r="B63" s="86" t="s">
        <v>277</v>
      </c>
      <c r="C63" s="87" t="s">
        <v>232</v>
      </c>
      <c r="D63" s="86">
        <f t="shared" si="5"/>
        <v>39</v>
      </c>
      <c r="E63" s="87" t="s">
        <v>230</v>
      </c>
      <c r="F63" s="86">
        <f t="shared" si="6"/>
        <v>39</v>
      </c>
      <c r="G63" s="86" t="s">
        <v>406</v>
      </c>
      <c r="H63" s="87" t="s">
        <v>473</v>
      </c>
      <c r="I63" s="88" t="s">
        <v>443</v>
      </c>
      <c r="J63" s="89">
        <v>4</v>
      </c>
      <c r="K63" s="89">
        <v>2</v>
      </c>
      <c r="L63" s="90">
        <v>2</v>
      </c>
      <c r="M63" s="72">
        <f>J63*K63</f>
        <v>8</v>
      </c>
      <c r="N63" s="84" t="s">
        <v>25</v>
      </c>
      <c r="O63" s="80">
        <v>79</v>
      </c>
      <c r="P63" s="81">
        <v>181</v>
      </c>
      <c r="Q63" s="133"/>
      <c r="R63" s="142">
        <f t="shared" si="1"/>
        <v>0</v>
      </c>
    </row>
    <row r="64" spans="1:21" ht="48.6" x14ac:dyDescent="0.35">
      <c r="A64" s="75" t="s">
        <v>159</v>
      </c>
      <c r="B64" s="86" t="s">
        <v>278</v>
      </c>
      <c r="C64" s="87" t="s">
        <v>167</v>
      </c>
      <c r="D64" s="86">
        <f t="shared" si="5"/>
        <v>3</v>
      </c>
      <c r="E64" s="87" t="s">
        <v>167</v>
      </c>
      <c r="F64" s="86">
        <f t="shared" si="6"/>
        <v>3</v>
      </c>
      <c r="G64" s="86" t="s">
        <v>407</v>
      </c>
      <c r="H64" s="87" t="s">
        <v>167</v>
      </c>
      <c r="I64" s="88" t="s">
        <v>8</v>
      </c>
      <c r="J64" s="89">
        <v>1.22</v>
      </c>
      <c r="K64" s="89">
        <v>2.04</v>
      </c>
      <c r="L64" s="90">
        <v>4</v>
      </c>
      <c r="M64" s="72">
        <f>J64*K64*L64</f>
        <v>9.9551999999999996</v>
      </c>
      <c r="N64" s="84" t="s">
        <v>29</v>
      </c>
      <c r="O64" s="80">
        <v>22</v>
      </c>
      <c r="P64" s="81">
        <v>238</v>
      </c>
      <c r="Q64" s="133"/>
      <c r="R64" s="142">
        <f t="shared" si="1"/>
        <v>0</v>
      </c>
    </row>
    <row r="65" spans="1:18" ht="39" customHeight="1" x14ac:dyDescent="0.35">
      <c r="A65" s="75" t="s">
        <v>159</v>
      </c>
      <c r="B65" s="86" t="s">
        <v>279</v>
      </c>
      <c r="C65" s="87" t="s">
        <v>172</v>
      </c>
      <c r="D65" s="86">
        <f t="shared" si="5"/>
        <v>27</v>
      </c>
      <c r="E65" s="87" t="s">
        <v>173</v>
      </c>
      <c r="F65" s="86">
        <f t="shared" si="6"/>
        <v>25</v>
      </c>
      <c r="G65" s="86" t="s">
        <v>408</v>
      </c>
      <c r="H65" s="87" t="s">
        <v>172</v>
      </c>
      <c r="I65" s="88" t="s">
        <v>444</v>
      </c>
      <c r="J65" s="89">
        <v>2</v>
      </c>
      <c r="K65" s="89">
        <v>4</v>
      </c>
      <c r="L65" s="90">
        <v>2</v>
      </c>
      <c r="M65" s="89">
        <f>J65*K65*L65</f>
        <v>16</v>
      </c>
      <c r="N65" s="84" t="s">
        <v>26</v>
      </c>
      <c r="O65" s="80">
        <v>33</v>
      </c>
      <c r="P65" s="81">
        <v>181</v>
      </c>
      <c r="Q65" s="133"/>
      <c r="R65" s="142">
        <f t="shared" si="1"/>
        <v>0</v>
      </c>
    </row>
    <row r="66" spans="1:18" ht="32.4" x14ac:dyDescent="0.35">
      <c r="A66" s="75" t="s">
        <v>159</v>
      </c>
      <c r="B66" s="86" t="s">
        <v>280</v>
      </c>
      <c r="C66" s="87" t="s">
        <v>174</v>
      </c>
      <c r="D66" s="86">
        <f t="shared" si="5"/>
        <v>40</v>
      </c>
      <c r="E66" s="87" t="s">
        <v>175</v>
      </c>
      <c r="F66" s="86">
        <f t="shared" si="6"/>
        <v>22</v>
      </c>
      <c r="G66" s="86" t="s">
        <v>410</v>
      </c>
      <c r="H66" s="87" t="s">
        <v>409</v>
      </c>
      <c r="I66" s="88" t="s">
        <v>443</v>
      </c>
      <c r="J66" s="89">
        <v>4.5999999999999996</v>
      </c>
      <c r="K66" s="89">
        <v>2.7</v>
      </c>
      <c r="L66" s="90">
        <v>2</v>
      </c>
      <c r="M66" s="89">
        <f>J66*K66</f>
        <v>12.42</v>
      </c>
      <c r="N66" s="84" t="s">
        <v>26</v>
      </c>
      <c r="O66" s="80">
        <v>22</v>
      </c>
      <c r="P66" s="81">
        <v>273</v>
      </c>
      <c r="Q66" s="133"/>
      <c r="R66" s="142">
        <f t="shared" si="1"/>
        <v>0</v>
      </c>
    </row>
    <row r="67" spans="1:18" ht="32.4" x14ac:dyDescent="0.35">
      <c r="A67" s="75" t="s">
        <v>159</v>
      </c>
      <c r="B67" s="86" t="s">
        <v>281</v>
      </c>
      <c r="C67" s="87" t="s">
        <v>176</v>
      </c>
      <c r="D67" s="86">
        <f t="shared" si="5"/>
        <v>26</v>
      </c>
      <c r="E67" s="87" t="s">
        <v>177</v>
      </c>
      <c r="F67" s="86">
        <f t="shared" si="6"/>
        <v>33</v>
      </c>
      <c r="G67" s="86" t="s">
        <v>411</v>
      </c>
      <c r="H67" s="87" t="s">
        <v>176</v>
      </c>
      <c r="I67" s="88" t="s">
        <v>445</v>
      </c>
      <c r="J67" s="89">
        <v>14.3</v>
      </c>
      <c r="K67" s="89">
        <v>7.9</v>
      </c>
      <c r="L67" s="90">
        <v>1</v>
      </c>
      <c r="M67" s="89">
        <f t="shared" ref="M67:M90" si="7">J67*K67*L67</f>
        <v>112.97000000000001</v>
      </c>
      <c r="N67" s="84" t="s">
        <v>460</v>
      </c>
      <c r="O67" s="80">
        <v>2</v>
      </c>
      <c r="P67" s="81">
        <v>1501</v>
      </c>
      <c r="Q67" s="133"/>
      <c r="R67" s="142">
        <f t="shared" si="1"/>
        <v>0</v>
      </c>
    </row>
    <row r="68" spans="1:18" ht="32.4" x14ac:dyDescent="0.35">
      <c r="A68" s="75" t="s">
        <v>159</v>
      </c>
      <c r="B68" s="86" t="s">
        <v>282</v>
      </c>
      <c r="C68" s="87" t="s">
        <v>178</v>
      </c>
      <c r="D68" s="86">
        <f t="shared" si="5"/>
        <v>26</v>
      </c>
      <c r="E68" s="87" t="s">
        <v>179</v>
      </c>
      <c r="F68" s="86">
        <f t="shared" si="6"/>
        <v>33</v>
      </c>
      <c r="G68" s="86" t="s">
        <v>412</v>
      </c>
      <c r="H68" s="87" t="s">
        <v>178</v>
      </c>
      <c r="I68" s="88" t="s">
        <v>445</v>
      </c>
      <c r="J68" s="89">
        <v>8.3000000000000007</v>
      </c>
      <c r="K68" s="89">
        <v>7.9</v>
      </c>
      <c r="L68" s="90">
        <v>1</v>
      </c>
      <c r="M68" s="89">
        <f t="shared" si="7"/>
        <v>65.570000000000007</v>
      </c>
      <c r="N68" s="84" t="s">
        <v>460</v>
      </c>
      <c r="O68" s="80">
        <v>3</v>
      </c>
      <c r="P68" s="81">
        <v>909</v>
      </c>
      <c r="Q68" s="133"/>
      <c r="R68" s="142">
        <f t="shared" ref="R68:R100" si="8">O68*Q68</f>
        <v>0</v>
      </c>
    </row>
    <row r="69" spans="1:18" ht="32.4" x14ac:dyDescent="0.35">
      <c r="A69" s="75" t="s">
        <v>159</v>
      </c>
      <c r="B69" s="86" t="s">
        <v>283</v>
      </c>
      <c r="C69" s="87" t="s">
        <v>202</v>
      </c>
      <c r="D69" s="86">
        <f t="shared" si="5"/>
        <v>33</v>
      </c>
      <c r="E69" s="87" t="s">
        <v>199</v>
      </c>
      <c r="F69" s="86">
        <f t="shared" si="6"/>
        <v>35</v>
      </c>
      <c r="G69" s="86" t="s">
        <v>413</v>
      </c>
      <c r="H69" s="87" t="s">
        <v>202</v>
      </c>
      <c r="I69" s="88" t="s">
        <v>445</v>
      </c>
      <c r="J69" s="89">
        <v>24</v>
      </c>
      <c r="K69" s="89">
        <v>7.9</v>
      </c>
      <c r="L69" s="90">
        <v>1</v>
      </c>
      <c r="M69" s="89">
        <f t="shared" si="7"/>
        <v>189.60000000000002</v>
      </c>
      <c r="N69" s="84" t="s">
        <v>460</v>
      </c>
      <c r="O69" s="80">
        <v>5</v>
      </c>
      <c r="P69" s="81">
        <v>2299</v>
      </c>
      <c r="Q69" s="133"/>
      <c r="R69" s="142">
        <f t="shared" si="8"/>
        <v>0</v>
      </c>
    </row>
    <row r="70" spans="1:18" ht="32.4" x14ac:dyDescent="0.35">
      <c r="A70" s="75" t="s">
        <v>159</v>
      </c>
      <c r="B70" s="86" t="s">
        <v>284</v>
      </c>
      <c r="C70" s="87" t="s">
        <v>203</v>
      </c>
      <c r="D70" s="86">
        <f t="shared" si="5"/>
        <v>34</v>
      </c>
      <c r="E70" s="87" t="s">
        <v>200</v>
      </c>
      <c r="F70" s="86">
        <f t="shared" si="6"/>
        <v>36</v>
      </c>
      <c r="G70" s="86" t="s">
        <v>414</v>
      </c>
      <c r="H70" s="87" t="s">
        <v>203</v>
      </c>
      <c r="I70" s="88" t="s">
        <v>445</v>
      </c>
      <c r="J70" s="89">
        <v>21</v>
      </c>
      <c r="K70" s="89">
        <v>9.9</v>
      </c>
      <c r="L70" s="90">
        <v>1</v>
      </c>
      <c r="M70" s="89">
        <f t="shared" si="7"/>
        <v>207.9</v>
      </c>
      <c r="N70" s="84" t="s">
        <v>460</v>
      </c>
      <c r="O70" s="80">
        <v>3</v>
      </c>
      <c r="P70" s="81">
        <v>2563</v>
      </c>
      <c r="Q70" s="133"/>
      <c r="R70" s="142">
        <f t="shared" si="8"/>
        <v>0</v>
      </c>
    </row>
    <row r="71" spans="1:18" ht="32.4" x14ac:dyDescent="0.35">
      <c r="A71" s="75" t="s">
        <v>159</v>
      </c>
      <c r="B71" s="86" t="s">
        <v>285</v>
      </c>
      <c r="C71" s="87" t="s">
        <v>204</v>
      </c>
      <c r="D71" s="86">
        <f t="shared" si="5"/>
        <v>34</v>
      </c>
      <c r="E71" s="87" t="s">
        <v>201</v>
      </c>
      <c r="F71" s="86">
        <f t="shared" si="6"/>
        <v>36</v>
      </c>
      <c r="G71" s="86" t="s">
        <v>415</v>
      </c>
      <c r="H71" s="87" t="s">
        <v>204</v>
      </c>
      <c r="I71" s="88" t="s">
        <v>445</v>
      </c>
      <c r="J71" s="89">
        <v>16.2</v>
      </c>
      <c r="K71" s="89">
        <v>9.9</v>
      </c>
      <c r="L71" s="90">
        <v>1</v>
      </c>
      <c r="M71" s="89">
        <f t="shared" si="7"/>
        <v>160.38</v>
      </c>
      <c r="N71" s="84" t="s">
        <v>460</v>
      </c>
      <c r="O71" s="80">
        <v>3</v>
      </c>
      <c r="P71" s="81">
        <v>1846</v>
      </c>
      <c r="Q71" s="133"/>
      <c r="R71" s="142">
        <f t="shared" si="8"/>
        <v>0</v>
      </c>
    </row>
    <row r="72" spans="1:18" ht="32.4" x14ac:dyDescent="0.35">
      <c r="A72" s="75" t="s">
        <v>159</v>
      </c>
      <c r="B72" s="86" t="s">
        <v>286</v>
      </c>
      <c r="C72" s="87" t="s">
        <v>180</v>
      </c>
      <c r="D72" s="86">
        <f t="shared" si="5"/>
        <v>29</v>
      </c>
      <c r="E72" s="87" t="s">
        <v>181</v>
      </c>
      <c r="F72" s="86">
        <f t="shared" si="6"/>
        <v>31</v>
      </c>
      <c r="G72" s="86" t="s">
        <v>417</v>
      </c>
      <c r="H72" s="87" t="s">
        <v>416</v>
      </c>
      <c r="I72" s="88" t="s">
        <v>445</v>
      </c>
      <c r="J72" s="89">
        <v>9.6999999999999993</v>
      </c>
      <c r="K72" s="89">
        <v>1.3</v>
      </c>
      <c r="L72" s="90">
        <v>1</v>
      </c>
      <c r="M72" s="89">
        <f t="shared" si="7"/>
        <v>12.61</v>
      </c>
      <c r="N72" s="84" t="s">
        <v>460</v>
      </c>
      <c r="O72" s="80">
        <v>8</v>
      </c>
      <c r="P72" s="81">
        <v>546</v>
      </c>
      <c r="Q72" s="133"/>
      <c r="R72" s="142">
        <f t="shared" si="8"/>
        <v>0</v>
      </c>
    </row>
    <row r="73" spans="1:18" ht="48.6" customHeight="1" x14ac:dyDescent="0.35">
      <c r="A73" s="85" t="s">
        <v>159</v>
      </c>
      <c r="B73" s="86" t="s">
        <v>287</v>
      </c>
      <c r="C73" s="87" t="s">
        <v>235</v>
      </c>
      <c r="D73" s="86">
        <f t="shared" si="5"/>
        <v>21</v>
      </c>
      <c r="E73" s="87" t="s">
        <v>234</v>
      </c>
      <c r="F73" s="86">
        <f t="shared" si="6"/>
        <v>16</v>
      </c>
      <c r="G73" s="86" t="s">
        <v>418</v>
      </c>
      <c r="H73" s="87" t="s">
        <v>205</v>
      </c>
      <c r="I73" s="88" t="s">
        <v>444</v>
      </c>
      <c r="J73" s="89">
        <v>8</v>
      </c>
      <c r="K73" s="89">
        <v>1.6</v>
      </c>
      <c r="L73" s="90">
        <v>1</v>
      </c>
      <c r="M73" s="89">
        <f t="shared" si="7"/>
        <v>12.8</v>
      </c>
      <c r="N73" s="84" t="s">
        <v>460</v>
      </c>
      <c r="O73" s="80">
        <v>2</v>
      </c>
      <c r="P73" s="81">
        <v>264</v>
      </c>
      <c r="Q73" s="133"/>
      <c r="R73" s="142">
        <f t="shared" si="8"/>
        <v>0</v>
      </c>
    </row>
    <row r="74" spans="1:18" ht="35.700000000000003" customHeight="1" x14ac:dyDescent="0.35">
      <c r="A74" s="75" t="s">
        <v>159</v>
      </c>
      <c r="B74" s="86" t="s">
        <v>288</v>
      </c>
      <c r="C74" s="87" t="s">
        <v>182</v>
      </c>
      <c r="D74" s="86">
        <f t="shared" si="5"/>
        <v>16</v>
      </c>
      <c r="E74" s="87" t="s">
        <v>183</v>
      </c>
      <c r="F74" s="86">
        <f t="shared" si="6"/>
        <v>18</v>
      </c>
      <c r="G74" s="86" t="s">
        <v>419</v>
      </c>
      <c r="H74" s="87" t="s">
        <v>182</v>
      </c>
      <c r="I74" s="88" t="s">
        <v>445</v>
      </c>
      <c r="J74" s="89">
        <v>13</v>
      </c>
      <c r="K74" s="89">
        <v>8.5</v>
      </c>
      <c r="L74" s="90">
        <v>1</v>
      </c>
      <c r="M74" s="89">
        <f t="shared" si="7"/>
        <v>110.5</v>
      </c>
      <c r="N74" s="84" t="s">
        <v>461</v>
      </c>
      <c r="O74" s="80">
        <v>5</v>
      </c>
      <c r="P74" s="81">
        <v>1347</v>
      </c>
      <c r="Q74" s="133"/>
      <c r="R74" s="142">
        <f t="shared" si="8"/>
        <v>0</v>
      </c>
    </row>
    <row r="75" spans="1:18" ht="60.6" customHeight="1" x14ac:dyDescent="0.35">
      <c r="A75" s="75" t="s">
        <v>159</v>
      </c>
      <c r="B75" s="86" t="s">
        <v>289</v>
      </c>
      <c r="C75" s="87" t="s">
        <v>184</v>
      </c>
      <c r="D75" s="86">
        <f t="shared" si="5"/>
        <v>20</v>
      </c>
      <c r="E75" s="87" t="s">
        <v>185</v>
      </c>
      <c r="F75" s="86">
        <f t="shared" si="6"/>
        <v>22</v>
      </c>
      <c r="G75" s="86" t="s">
        <v>420</v>
      </c>
      <c r="H75" s="87" t="s">
        <v>184</v>
      </c>
      <c r="I75" s="88" t="s">
        <v>444</v>
      </c>
      <c r="J75" s="89">
        <v>2</v>
      </c>
      <c r="K75" s="89">
        <v>4</v>
      </c>
      <c r="L75" s="90">
        <v>1</v>
      </c>
      <c r="M75" s="89">
        <f t="shared" si="7"/>
        <v>8</v>
      </c>
      <c r="N75" s="84" t="s">
        <v>146</v>
      </c>
      <c r="O75" s="80">
        <v>29</v>
      </c>
      <c r="P75" s="81">
        <v>95</v>
      </c>
      <c r="Q75" s="133"/>
      <c r="R75" s="142">
        <f t="shared" si="8"/>
        <v>0</v>
      </c>
    </row>
    <row r="76" spans="1:18" ht="61.5" customHeight="1" x14ac:dyDescent="0.35">
      <c r="A76" s="75" t="s">
        <v>159</v>
      </c>
      <c r="B76" s="86" t="s">
        <v>290</v>
      </c>
      <c r="C76" s="87" t="s">
        <v>195</v>
      </c>
      <c r="D76" s="86">
        <f t="shared" si="5"/>
        <v>20</v>
      </c>
      <c r="E76" s="87" t="s">
        <v>196</v>
      </c>
      <c r="F76" s="86">
        <f t="shared" si="6"/>
        <v>21</v>
      </c>
      <c r="G76" s="86" t="s">
        <v>421</v>
      </c>
      <c r="H76" s="87" t="s">
        <v>195</v>
      </c>
      <c r="I76" s="88" t="s">
        <v>444</v>
      </c>
      <c r="J76" s="89">
        <v>2</v>
      </c>
      <c r="K76" s="89">
        <v>2</v>
      </c>
      <c r="L76" s="90">
        <v>1</v>
      </c>
      <c r="M76" s="89">
        <f t="shared" si="7"/>
        <v>4</v>
      </c>
      <c r="N76" s="84" t="s">
        <v>496</v>
      </c>
      <c r="O76" s="80">
        <v>35</v>
      </c>
      <c r="P76" s="81">
        <v>60</v>
      </c>
      <c r="Q76" s="133"/>
      <c r="R76" s="142">
        <f t="shared" si="8"/>
        <v>0</v>
      </c>
    </row>
    <row r="77" spans="1:18" ht="32.4" x14ac:dyDescent="0.35">
      <c r="A77" s="75" t="s">
        <v>159</v>
      </c>
      <c r="B77" s="86" t="s">
        <v>291</v>
      </c>
      <c r="C77" s="87" t="s">
        <v>186</v>
      </c>
      <c r="D77" s="86">
        <f t="shared" si="5"/>
        <v>33</v>
      </c>
      <c r="E77" s="87" t="s">
        <v>236</v>
      </c>
      <c r="F77" s="86">
        <f t="shared" si="6"/>
        <v>40</v>
      </c>
      <c r="G77" s="86" t="s">
        <v>422</v>
      </c>
      <c r="H77" s="87" t="s">
        <v>186</v>
      </c>
      <c r="I77" s="88" t="s">
        <v>445</v>
      </c>
      <c r="J77" s="89">
        <v>3.2</v>
      </c>
      <c r="K77" s="89">
        <v>6</v>
      </c>
      <c r="L77" s="90">
        <v>2</v>
      </c>
      <c r="M77" s="89">
        <f t="shared" si="7"/>
        <v>38.400000000000006</v>
      </c>
      <c r="N77" s="84" t="s">
        <v>25</v>
      </c>
      <c r="O77" s="80">
        <v>19</v>
      </c>
      <c r="P77" s="81">
        <v>456</v>
      </c>
      <c r="Q77" s="133"/>
      <c r="R77" s="142">
        <f t="shared" si="8"/>
        <v>0</v>
      </c>
    </row>
    <row r="78" spans="1:18" ht="35.25" customHeight="1" x14ac:dyDescent="0.35">
      <c r="A78" s="75" t="s">
        <v>159</v>
      </c>
      <c r="B78" s="86" t="s">
        <v>292</v>
      </c>
      <c r="C78" s="87" t="s">
        <v>188</v>
      </c>
      <c r="D78" s="86">
        <f t="shared" si="5"/>
        <v>29</v>
      </c>
      <c r="E78" s="87" t="s">
        <v>187</v>
      </c>
      <c r="F78" s="86">
        <f t="shared" si="6"/>
        <v>26</v>
      </c>
      <c r="G78" s="86" t="s">
        <v>423</v>
      </c>
      <c r="H78" s="87" t="s">
        <v>187</v>
      </c>
      <c r="I78" s="88" t="s">
        <v>155</v>
      </c>
      <c r="J78" s="89">
        <v>3.3</v>
      </c>
      <c r="K78" s="89">
        <v>2.3199999999999998</v>
      </c>
      <c r="L78" s="90">
        <v>1</v>
      </c>
      <c r="M78" s="89">
        <f t="shared" si="7"/>
        <v>7.6559999999999988</v>
      </c>
      <c r="N78" s="84" t="s">
        <v>26</v>
      </c>
      <c r="O78" s="80">
        <v>5</v>
      </c>
      <c r="P78" s="81">
        <v>132</v>
      </c>
      <c r="Q78" s="133"/>
      <c r="R78" s="142">
        <f t="shared" si="8"/>
        <v>0</v>
      </c>
    </row>
    <row r="79" spans="1:18" ht="48" customHeight="1" x14ac:dyDescent="0.35">
      <c r="A79" s="75" t="s">
        <v>159</v>
      </c>
      <c r="B79" s="86" t="s">
        <v>293</v>
      </c>
      <c r="C79" s="87" t="s">
        <v>197</v>
      </c>
      <c r="D79" s="86">
        <f t="shared" si="5"/>
        <v>28</v>
      </c>
      <c r="E79" s="87" t="s">
        <v>198</v>
      </c>
      <c r="F79" s="86">
        <f t="shared" si="6"/>
        <v>34</v>
      </c>
      <c r="G79" s="86" t="s">
        <v>425</v>
      </c>
      <c r="H79" s="87" t="s">
        <v>424</v>
      </c>
      <c r="I79" s="88" t="s">
        <v>8</v>
      </c>
      <c r="J79" s="89">
        <v>3</v>
      </c>
      <c r="K79" s="89">
        <v>2.12</v>
      </c>
      <c r="L79" s="90">
        <v>1</v>
      </c>
      <c r="M79" s="89">
        <f t="shared" si="7"/>
        <v>6.36</v>
      </c>
      <c r="N79" s="84" t="s">
        <v>2</v>
      </c>
      <c r="O79" s="80">
        <v>124</v>
      </c>
      <c r="P79" s="81">
        <v>100</v>
      </c>
      <c r="Q79" s="133"/>
      <c r="R79" s="142">
        <f t="shared" si="8"/>
        <v>0</v>
      </c>
    </row>
    <row r="80" spans="1:18" ht="36" customHeight="1" x14ac:dyDescent="0.35">
      <c r="A80" s="75" t="s">
        <v>159</v>
      </c>
      <c r="B80" s="86" t="s">
        <v>294</v>
      </c>
      <c r="C80" s="87" t="s">
        <v>189</v>
      </c>
      <c r="D80" s="86">
        <f t="shared" si="5"/>
        <v>18</v>
      </c>
      <c r="E80" s="87" t="s">
        <v>190</v>
      </c>
      <c r="F80" s="86">
        <f t="shared" si="6"/>
        <v>18</v>
      </c>
      <c r="G80" s="86" t="s">
        <v>426</v>
      </c>
      <c r="H80" s="87" t="s">
        <v>189</v>
      </c>
      <c r="I80" s="88" t="s">
        <v>157</v>
      </c>
      <c r="J80" s="89">
        <v>3.45</v>
      </c>
      <c r="K80" s="89">
        <v>3.4</v>
      </c>
      <c r="L80" s="90">
        <v>1</v>
      </c>
      <c r="M80" s="89">
        <f t="shared" si="7"/>
        <v>11.73</v>
      </c>
      <c r="N80" s="84" t="s">
        <v>462</v>
      </c>
      <c r="O80" s="80">
        <v>17</v>
      </c>
      <c r="P80" s="81">
        <v>185</v>
      </c>
      <c r="Q80" s="133"/>
      <c r="R80" s="142">
        <f t="shared" si="8"/>
        <v>0</v>
      </c>
    </row>
    <row r="81" spans="1:18" ht="64.8" x14ac:dyDescent="0.35">
      <c r="A81" s="107" t="s">
        <v>159</v>
      </c>
      <c r="B81" s="86" t="s">
        <v>295</v>
      </c>
      <c r="C81" s="87" t="s">
        <v>191</v>
      </c>
      <c r="D81" s="86">
        <f t="shared" si="5"/>
        <v>24</v>
      </c>
      <c r="E81" s="87" t="s">
        <v>192</v>
      </c>
      <c r="F81" s="86">
        <f t="shared" si="6"/>
        <v>29</v>
      </c>
      <c r="G81" s="86" t="s">
        <v>427</v>
      </c>
      <c r="H81" s="87" t="s">
        <v>191</v>
      </c>
      <c r="I81" s="88" t="s">
        <v>156</v>
      </c>
      <c r="J81" s="89">
        <v>1.2</v>
      </c>
      <c r="K81" s="89">
        <v>1.75</v>
      </c>
      <c r="L81" s="90">
        <v>1</v>
      </c>
      <c r="M81" s="89">
        <f t="shared" si="7"/>
        <v>2.1</v>
      </c>
      <c r="N81" s="84" t="s">
        <v>465</v>
      </c>
      <c r="O81" s="80">
        <v>616</v>
      </c>
      <c r="P81" s="81">
        <v>31</v>
      </c>
      <c r="Q81" s="133"/>
      <c r="R81" s="142">
        <f t="shared" si="8"/>
        <v>0</v>
      </c>
    </row>
    <row r="82" spans="1:18" ht="54.6" hidden="1" customHeight="1" x14ac:dyDescent="0.35">
      <c r="A82" s="107" t="s">
        <v>159</v>
      </c>
      <c r="B82" s="86" t="s">
        <v>296</v>
      </c>
      <c r="C82" s="87" t="s">
        <v>263</v>
      </c>
      <c r="D82" s="86">
        <f t="shared" si="5"/>
        <v>19</v>
      </c>
      <c r="E82" s="87" t="s">
        <v>262</v>
      </c>
      <c r="F82" s="86">
        <f t="shared" si="6"/>
        <v>31</v>
      </c>
      <c r="G82" s="86" t="s">
        <v>428</v>
      </c>
      <c r="H82" s="87" t="s">
        <v>263</v>
      </c>
      <c r="I82" s="88" t="s">
        <v>156</v>
      </c>
      <c r="J82" s="89">
        <v>1.2</v>
      </c>
      <c r="K82" s="89">
        <v>1.75</v>
      </c>
      <c r="L82" s="90">
        <v>1</v>
      </c>
      <c r="M82" s="89">
        <f t="shared" si="7"/>
        <v>2.1</v>
      </c>
      <c r="N82" s="84" t="s">
        <v>470</v>
      </c>
      <c r="O82" s="80" t="s">
        <v>2</v>
      </c>
      <c r="P82" s="108" t="s">
        <v>2</v>
      </c>
      <c r="Q82" s="136"/>
      <c r="R82" s="142"/>
    </row>
    <row r="83" spans="1:18" ht="54.6" hidden="1" customHeight="1" x14ac:dyDescent="0.35">
      <c r="A83" s="107" t="s">
        <v>159</v>
      </c>
      <c r="B83" s="86" t="s">
        <v>297</v>
      </c>
      <c r="C83" s="87" t="s">
        <v>264</v>
      </c>
      <c r="D83" s="86">
        <f t="shared" si="5"/>
        <v>19</v>
      </c>
      <c r="E83" s="87" t="s">
        <v>265</v>
      </c>
      <c r="F83" s="86">
        <f t="shared" si="6"/>
        <v>22</v>
      </c>
      <c r="G83" s="86" t="s">
        <v>429</v>
      </c>
      <c r="H83" s="87" t="s">
        <v>264</v>
      </c>
      <c r="I83" s="88" t="s">
        <v>156</v>
      </c>
      <c r="J83" s="89">
        <v>1.2</v>
      </c>
      <c r="K83" s="89">
        <v>1.75</v>
      </c>
      <c r="L83" s="90">
        <v>1</v>
      </c>
      <c r="M83" s="89">
        <f t="shared" si="7"/>
        <v>2.1</v>
      </c>
      <c r="N83" s="84" t="s">
        <v>470</v>
      </c>
      <c r="O83" s="80" t="s">
        <v>2</v>
      </c>
      <c r="P83" s="108" t="s">
        <v>2</v>
      </c>
      <c r="Q83" s="136"/>
      <c r="R83" s="142"/>
    </row>
    <row r="84" spans="1:18" ht="54.6" hidden="1" customHeight="1" x14ac:dyDescent="0.35">
      <c r="A84" s="107" t="s">
        <v>159</v>
      </c>
      <c r="B84" s="86" t="s">
        <v>298</v>
      </c>
      <c r="C84" s="87" t="s">
        <v>266</v>
      </c>
      <c r="D84" s="86">
        <f t="shared" si="5"/>
        <v>22</v>
      </c>
      <c r="E84" s="87" t="s">
        <v>267</v>
      </c>
      <c r="F84" s="86">
        <f t="shared" si="6"/>
        <v>27</v>
      </c>
      <c r="G84" s="86" t="s">
        <v>430</v>
      </c>
      <c r="H84" s="87" t="s">
        <v>266</v>
      </c>
      <c r="I84" s="88" t="s">
        <v>156</v>
      </c>
      <c r="J84" s="89">
        <v>1.2</v>
      </c>
      <c r="K84" s="89">
        <v>1.75</v>
      </c>
      <c r="L84" s="90">
        <v>1</v>
      </c>
      <c r="M84" s="89">
        <f t="shared" si="7"/>
        <v>2.1</v>
      </c>
      <c r="N84" s="84" t="s">
        <v>470</v>
      </c>
      <c r="O84" s="80" t="s">
        <v>2</v>
      </c>
      <c r="P84" s="108" t="s">
        <v>2</v>
      </c>
      <c r="Q84" s="136"/>
      <c r="R84" s="142"/>
    </row>
    <row r="85" spans="1:18" ht="54.6" hidden="1" customHeight="1" x14ac:dyDescent="0.35">
      <c r="A85" s="107" t="s">
        <v>159</v>
      </c>
      <c r="B85" s="86" t="s">
        <v>299</v>
      </c>
      <c r="C85" s="87" t="s">
        <v>268</v>
      </c>
      <c r="D85" s="86">
        <f t="shared" si="5"/>
        <v>16</v>
      </c>
      <c r="E85" s="87" t="s">
        <v>269</v>
      </c>
      <c r="F85" s="86">
        <f t="shared" si="6"/>
        <v>19</v>
      </c>
      <c r="G85" s="86" t="s">
        <v>431</v>
      </c>
      <c r="H85" s="87" t="s">
        <v>268</v>
      </c>
      <c r="I85" s="88" t="s">
        <v>156</v>
      </c>
      <c r="J85" s="89">
        <v>1.2</v>
      </c>
      <c r="K85" s="89">
        <v>1.75</v>
      </c>
      <c r="L85" s="90">
        <v>1</v>
      </c>
      <c r="M85" s="89">
        <f t="shared" si="7"/>
        <v>2.1</v>
      </c>
      <c r="N85" s="84" t="s">
        <v>470</v>
      </c>
      <c r="O85" s="80" t="s">
        <v>2</v>
      </c>
      <c r="P85" s="108" t="s">
        <v>2</v>
      </c>
      <c r="Q85" s="136"/>
      <c r="R85" s="142"/>
    </row>
    <row r="86" spans="1:18" ht="40.5" customHeight="1" x14ac:dyDescent="0.35">
      <c r="A86" s="75" t="s">
        <v>159</v>
      </c>
      <c r="B86" s="86" t="s">
        <v>300</v>
      </c>
      <c r="C86" s="87" t="s">
        <v>193</v>
      </c>
      <c r="D86" s="86">
        <f t="shared" si="5"/>
        <v>12</v>
      </c>
      <c r="E86" s="87" t="s">
        <v>194</v>
      </c>
      <c r="F86" s="86">
        <f t="shared" si="6"/>
        <v>10</v>
      </c>
      <c r="G86" s="86" t="s">
        <v>433</v>
      </c>
      <c r="H86" s="87" t="s">
        <v>193</v>
      </c>
      <c r="I86" s="88" t="s">
        <v>8</v>
      </c>
      <c r="J86" s="89">
        <v>1.27</v>
      </c>
      <c r="K86" s="89">
        <v>3.7</v>
      </c>
      <c r="L86" s="90">
        <v>4</v>
      </c>
      <c r="M86" s="89">
        <f t="shared" si="7"/>
        <v>18.796000000000003</v>
      </c>
      <c r="N86" s="84" t="s">
        <v>2</v>
      </c>
      <c r="O86" s="80">
        <v>5</v>
      </c>
      <c r="P86" s="81">
        <v>410</v>
      </c>
      <c r="Q86" s="133"/>
      <c r="R86" s="142">
        <f t="shared" si="8"/>
        <v>0</v>
      </c>
    </row>
    <row r="87" spans="1:18" ht="52.2" customHeight="1" x14ac:dyDescent="0.35">
      <c r="A87" s="75" t="s">
        <v>159</v>
      </c>
      <c r="B87" s="86" t="s">
        <v>301</v>
      </c>
      <c r="C87" s="87" t="s">
        <v>233</v>
      </c>
      <c r="D87" s="86">
        <f t="shared" si="5"/>
        <v>40</v>
      </c>
      <c r="E87" s="87" t="s">
        <v>208</v>
      </c>
      <c r="F87" s="86">
        <f t="shared" si="6"/>
        <v>40</v>
      </c>
      <c r="G87" s="86" t="s">
        <v>434</v>
      </c>
      <c r="H87" s="87" t="s">
        <v>207</v>
      </c>
      <c r="I87" s="88" t="s">
        <v>8</v>
      </c>
      <c r="J87" s="89">
        <v>2.88</v>
      </c>
      <c r="K87" s="89">
        <v>6</v>
      </c>
      <c r="L87" s="90">
        <v>1</v>
      </c>
      <c r="M87" s="89">
        <f t="shared" si="7"/>
        <v>17.28</v>
      </c>
      <c r="N87" s="79" t="s">
        <v>26</v>
      </c>
      <c r="O87" s="80">
        <v>8</v>
      </c>
      <c r="P87" s="81">
        <v>350</v>
      </c>
      <c r="Q87" s="133"/>
      <c r="R87" s="142">
        <f t="shared" si="8"/>
        <v>0</v>
      </c>
    </row>
    <row r="88" spans="1:18" ht="48.6" x14ac:dyDescent="0.35">
      <c r="A88" s="75" t="s">
        <v>159</v>
      </c>
      <c r="B88" s="86" t="s">
        <v>302</v>
      </c>
      <c r="C88" s="87" t="s">
        <v>209</v>
      </c>
      <c r="D88" s="86">
        <f t="shared" si="5"/>
        <v>5</v>
      </c>
      <c r="E88" s="87" t="s">
        <v>209</v>
      </c>
      <c r="F88" s="86">
        <f t="shared" si="6"/>
        <v>5</v>
      </c>
      <c r="G88" s="86" t="s">
        <v>435</v>
      </c>
      <c r="H88" s="87" t="s">
        <v>432</v>
      </c>
      <c r="I88" s="88" t="s">
        <v>157</v>
      </c>
      <c r="J88" s="89">
        <v>1.03</v>
      </c>
      <c r="K88" s="89">
        <v>2.78</v>
      </c>
      <c r="L88" s="90">
        <v>4</v>
      </c>
      <c r="M88" s="89">
        <f t="shared" si="7"/>
        <v>11.4536</v>
      </c>
      <c r="N88" s="84" t="s">
        <v>457</v>
      </c>
      <c r="O88" s="80">
        <v>233</v>
      </c>
      <c r="P88" s="81">
        <v>185</v>
      </c>
      <c r="Q88" s="133"/>
      <c r="R88" s="142">
        <f t="shared" si="8"/>
        <v>0</v>
      </c>
    </row>
    <row r="89" spans="1:18" ht="44.1" customHeight="1" x14ac:dyDescent="0.35">
      <c r="A89" s="85" t="s">
        <v>159</v>
      </c>
      <c r="B89" s="86" t="s">
        <v>303</v>
      </c>
      <c r="C89" s="87" t="s">
        <v>210</v>
      </c>
      <c r="D89" s="86">
        <f t="shared" si="5"/>
        <v>30</v>
      </c>
      <c r="E89" s="87" t="s">
        <v>211</v>
      </c>
      <c r="F89" s="86">
        <f t="shared" si="6"/>
        <v>40</v>
      </c>
      <c r="G89" s="86" t="s">
        <v>436</v>
      </c>
      <c r="H89" s="87" t="s">
        <v>210</v>
      </c>
      <c r="I89" s="88" t="s">
        <v>444</v>
      </c>
      <c r="J89" s="89">
        <v>8</v>
      </c>
      <c r="K89" s="89">
        <v>3</v>
      </c>
      <c r="L89" s="90">
        <v>1</v>
      </c>
      <c r="M89" s="89">
        <f t="shared" si="7"/>
        <v>24</v>
      </c>
      <c r="N89" s="84" t="s">
        <v>460</v>
      </c>
      <c r="O89" s="80">
        <v>11</v>
      </c>
      <c r="P89" s="81">
        <v>423</v>
      </c>
      <c r="Q89" s="133"/>
      <c r="R89" s="142">
        <f t="shared" si="8"/>
        <v>0</v>
      </c>
    </row>
    <row r="90" spans="1:18" ht="48.75" customHeight="1" x14ac:dyDescent="0.35">
      <c r="A90" s="85" t="s">
        <v>159</v>
      </c>
      <c r="B90" s="86" t="s">
        <v>304</v>
      </c>
      <c r="C90" s="87" t="s">
        <v>212</v>
      </c>
      <c r="D90" s="86">
        <f t="shared" si="5"/>
        <v>32</v>
      </c>
      <c r="E90" s="87" t="s">
        <v>213</v>
      </c>
      <c r="F90" s="86">
        <f t="shared" si="6"/>
        <v>40</v>
      </c>
      <c r="G90" s="86" t="s">
        <v>437</v>
      </c>
      <c r="H90" s="87" t="s">
        <v>212</v>
      </c>
      <c r="I90" s="88" t="s">
        <v>444</v>
      </c>
      <c r="J90" s="89">
        <v>8</v>
      </c>
      <c r="K90" s="89">
        <v>3</v>
      </c>
      <c r="L90" s="90">
        <v>2</v>
      </c>
      <c r="M90" s="89">
        <f t="shared" si="7"/>
        <v>48</v>
      </c>
      <c r="N90" s="84" t="s">
        <v>460</v>
      </c>
      <c r="O90" s="80">
        <v>5</v>
      </c>
      <c r="P90" s="81">
        <v>570</v>
      </c>
      <c r="Q90" s="133"/>
      <c r="R90" s="142">
        <f t="shared" si="8"/>
        <v>0</v>
      </c>
    </row>
    <row r="91" spans="1:18" ht="46.2" customHeight="1" x14ac:dyDescent="0.35">
      <c r="A91" s="75" t="s">
        <v>159</v>
      </c>
      <c r="B91" s="86" t="s">
        <v>305</v>
      </c>
      <c r="C91" s="87" t="s">
        <v>214</v>
      </c>
      <c r="D91" s="86">
        <f t="shared" si="5"/>
        <v>22</v>
      </c>
      <c r="E91" s="87" t="s">
        <v>215</v>
      </c>
      <c r="F91" s="86">
        <f t="shared" si="6"/>
        <v>28</v>
      </c>
      <c r="G91" s="86" t="s">
        <v>438</v>
      </c>
      <c r="H91" s="87" t="s">
        <v>214</v>
      </c>
      <c r="I91" s="88" t="s">
        <v>8</v>
      </c>
      <c r="J91" s="89">
        <f>10.4+3.45</f>
        <v>13.850000000000001</v>
      </c>
      <c r="K91" s="89">
        <v>9.85</v>
      </c>
      <c r="L91" s="90">
        <v>2</v>
      </c>
      <c r="M91" s="89">
        <f>J91*K91</f>
        <v>136.42250000000001</v>
      </c>
      <c r="N91" s="84" t="s">
        <v>26</v>
      </c>
      <c r="O91" s="80">
        <v>5</v>
      </c>
      <c r="P91" s="81">
        <v>2684</v>
      </c>
      <c r="Q91" s="133"/>
      <c r="R91" s="142">
        <f t="shared" si="8"/>
        <v>0</v>
      </c>
    </row>
    <row r="92" spans="1:18" ht="51.6" customHeight="1" x14ac:dyDescent="0.35">
      <c r="A92" s="75" t="s">
        <v>159</v>
      </c>
      <c r="B92" s="86" t="s">
        <v>306</v>
      </c>
      <c r="C92" s="87" t="s">
        <v>243</v>
      </c>
      <c r="D92" s="86">
        <f t="shared" si="5"/>
        <v>32</v>
      </c>
      <c r="E92" s="87" t="s">
        <v>244</v>
      </c>
      <c r="F92" s="86">
        <f t="shared" si="6"/>
        <v>31</v>
      </c>
      <c r="G92" s="86" t="s">
        <v>455</v>
      </c>
      <c r="H92" s="87" t="s">
        <v>216</v>
      </c>
      <c r="I92" s="88" t="s">
        <v>8</v>
      </c>
      <c r="J92" s="89">
        <v>7.5</v>
      </c>
      <c r="K92" s="89">
        <v>1.5</v>
      </c>
      <c r="L92" s="90">
        <v>1</v>
      </c>
      <c r="M92" s="89">
        <f t="shared" ref="M92:M100" si="9">J92*K92*L92</f>
        <v>11.25</v>
      </c>
      <c r="N92" s="84" t="s">
        <v>26</v>
      </c>
      <c r="O92" s="80">
        <v>16</v>
      </c>
      <c r="P92" s="81">
        <v>165</v>
      </c>
      <c r="Q92" s="133"/>
      <c r="R92" s="142">
        <f t="shared" si="8"/>
        <v>0</v>
      </c>
    </row>
    <row r="93" spans="1:18" ht="51.6" customHeight="1" x14ac:dyDescent="0.35">
      <c r="A93" s="75" t="s">
        <v>159</v>
      </c>
      <c r="B93" s="86" t="s">
        <v>307</v>
      </c>
      <c r="C93" s="87" t="s">
        <v>239</v>
      </c>
      <c r="D93" s="86">
        <f t="shared" si="5"/>
        <v>32</v>
      </c>
      <c r="E93" s="87" t="s">
        <v>240</v>
      </c>
      <c r="F93" s="86">
        <f t="shared" si="6"/>
        <v>31</v>
      </c>
      <c r="G93" s="86" t="s">
        <v>454</v>
      </c>
      <c r="H93" s="87" t="s">
        <v>217</v>
      </c>
      <c r="I93" s="88" t="s">
        <v>8</v>
      </c>
      <c r="J93" s="89">
        <v>7.5</v>
      </c>
      <c r="K93" s="89">
        <v>1.8</v>
      </c>
      <c r="L93" s="90">
        <v>1</v>
      </c>
      <c r="M93" s="89">
        <f t="shared" si="9"/>
        <v>13.5</v>
      </c>
      <c r="N93" s="84" t="s">
        <v>26</v>
      </c>
      <c r="O93" s="80">
        <v>2</v>
      </c>
      <c r="P93" s="81">
        <v>198</v>
      </c>
      <c r="Q93" s="133"/>
      <c r="R93" s="142">
        <f t="shared" si="8"/>
        <v>0</v>
      </c>
    </row>
    <row r="94" spans="1:18" ht="51.6" customHeight="1" x14ac:dyDescent="0.35">
      <c r="A94" s="75" t="s">
        <v>159</v>
      </c>
      <c r="B94" s="86" t="s">
        <v>308</v>
      </c>
      <c r="C94" s="87" t="s">
        <v>237</v>
      </c>
      <c r="D94" s="86">
        <f t="shared" si="5"/>
        <v>33</v>
      </c>
      <c r="E94" s="87" t="s">
        <v>241</v>
      </c>
      <c r="F94" s="86">
        <f t="shared" si="6"/>
        <v>32</v>
      </c>
      <c r="G94" s="86" t="s">
        <v>452</v>
      </c>
      <c r="H94" s="87" t="s">
        <v>218</v>
      </c>
      <c r="I94" s="88" t="s">
        <v>8</v>
      </c>
      <c r="J94" s="89">
        <v>17.95</v>
      </c>
      <c r="K94" s="89">
        <v>2.1</v>
      </c>
      <c r="L94" s="90">
        <v>1</v>
      </c>
      <c r="M94" s="89">
        <f t="shared" si="9"/>
        <v>37.695</v>
      </c>
      <c r="N94" s="84" t="s">
        <v>26</v>
      </c>
      <c r="O94" s="80">
        <v>14</v>
      </c>
      <c r="P94" s="81">
        <v>612</v>
      </c>
      <c r="Q94" s="133"/>
      <c r="R94" s="142">
        <f t="shared" si="8"/>
        <v>0</v>
      </c>
    </row>
    <row r="95" spans="1:18" ht="51.6" customHeight="1" x14ac:dyDescent="0.35">
      <c r="A95" s="75" t="s">
        <v>159</v>
      </c>
      <c r="B95" s="86" t="s">
        <v>309</v>
      </c>
      <c r="C95" s="87" t="s">
        <v>238</v>
      </c>
      <c r="D95" s="86">
        <f t="shared" si="5"/>
        <v>33</v>
      </c>
      <c r="E95" s="87" t="s">
        <v>242</v>
      </c>
      <c r="F95" s="86">
        <f t="shared" si="6"/>
        <v>32</v>
      </c>
      <c r="G95" s="86" t="s">
        <v>453</v>
      </c>
      <c r="H95" s="87" t="s">
        <v>219</v>
      </c>
      <c r="I95" s="88" t="s">
        <v>8</v>
      </c>
      <c r="J95" s="89">
        <v>17.48</v>
      </c>
      <c r="K95" s="89">
        <v>1.9</v>
      </c>
      <c r="L95" s="90">
        <v>1</v>
      </c>
      <c r="M95" s="89">
        <f t="shared" si="9"/>
        <v>33.211999999999996</v>
      </c>
      <c r="N95" s="84" t="s">
        <v>26</v>
      </c>
      <c r="O95" s="80">
        <v>35</v>
      </c>
      <c r="P95" s="81">
        <v>469</v>
      </c>
      <c r="Q95" s="133"/>
      <c r="R95" s="142">
        <f t="shared" si="8"/>
        <v>0</v>
      </c>
    </row>
    <row r="96" spans="1:18" ht="51.6" customHeight="1" x14ac:dyDescent="0.35">
      <c r="A96" s="109" t="s">
        <v>159</v>
      </c>
      <c r="B96" s="86" t="s">
        <v>310</v>
      </c>
      <c r="C96" s="87" t="s">
        <v>221</v>
      </c>
      <c r="D96" s="86">
        <f t="shared" si="5"/>
        <v>39</v>
      </c>
      <c r="E96" s="87" t="s">
        <v>222</v>
      </c>
      <c r="F96" s="76">
        <f t="shared" si="6"/>
        <v>38</v>
      </c>
      <c r="G96" s="76" t="s">
        <v>439</v>
      </c>
      <c r="H96" s="87" t="s">
        <v>220</v>
      </c>
      <c r="I96" s="88" t="s">
        <v>8</v>
      </c>
      <c r="J96" s="72">
        <v>29.1</v>
      </c>
      <c r="K96" s="72">
        <v>3.5</v>
      </c>
      <c r="L96" s="71">
        <v>1</v>
      </c>
      <c r="M96" s="89">
        <f t="shared" si="9"/>
        <v>101.85000000000001</v>
      </c>
      <c r="N96" s="110" t="s">
        <v>26</v>
      </c>
      <c r="O96" s="80">
        <v>5</v>
      </c>
      <c r="P96" s="81">
        <v>1815</v>
      </c>
      <c r="Q96" s="133"/>
      <c r="R96" s="142">
        <f t="shared" si="8"/>
        <v>0</v>
      </c>
    </row>
    <row r="97" spans="1:21" ht="51.6" customHeight="1" x14ac:dyDescent="0.35">
      <c r="A97" s="75" t="s">
        <v>159</v>
      </c>
      <c r="B97" s="86" t="s">
        <v>311</v>
      </c>
      <c r="C97" s="87" t="s">
        <v>170</v>
      </c>
      <c r="D97" s="86">
        <f t="shared" si="5"/>
        <v>34</v>
      </c>
      <c r="E97" s="87" t="s">
        <v>171</v>
      </c>
      <c r="F97" s="86">
        <f t="shared" si="6"/>
        <v>37</v>
      </c>
      <c r="G97" s="86" t="s">
        <v>440</v>
      </c>
      <c r="H97" s="87" t="s">
        <v>170</v>
      </c>
      <c r="I97" s="88" t="s">
        <v>8</v>
      </c>
      <c r="J97" s="89">
        <v>2.5</v>
      </c>
      <c r="K97" s="89">
        <v>1.1399999999999999</v>
      </c>
      <c r="L97" s="90">
        <v>2</v>
      </c>
      <c r="M97" s="89">
        <f t="shared" si="9"/>
        <v>5.6999999999999993</v>
      </c>
      <c r="N97" s="84" t="s">
        <v>2</v>
      </c>
      <c r="O97" s="80">
        <v>511</v>
      </c>
      <c r="P97" s="81">
        <v>73</v>
      </c>
      <c r="Q97" s="133"/>
      <c r="R97" s="142">
        <f t="shared" si="8"/>
        <v>0</v>
      </c>
    </row>
    <row r="98" spans="1:21" ht="75.599999999999994" customHeight="1" x14ac:dyDescent="0.35">
      <c r="A98" s="75" t="s">
        <v>159</v>
      </c>
      <c r="B98" s="86" t="s">
        <v>312</v>
      </c>
      <c r="C98" s="87" t="s">
        <v>223</v>
      </c>
      <c r="D98" s="86">
        <f t="shared" si="5"/>
        <v>36</v>
      </c>
      <c r="E98" s="87" t="s">
        <v>224</v>
      </c>
      <c r="F98" s="86">
        <f t="shared" si="6"/>
        <v>32</v>
      </c>
      <c r="G98" s="86" t="s">
        <v>441</v>
      </c>
      <c r="H98" s="87" t="s">
        <v>223</v>
      </c>
      <c r="I98" s="88" t="s">
        <v>445</v>
      </c>
      <c r="J98" s="89">
        <v>10</v>
      </c>
      <c r="K98" s="89">
        <v>9.9</v>
      </c>
      <c r="L98" s="90">
        <v>1</v>
      </c>
      <c r="M98" s="89">
        <f t="shared" si="9"/>
        <v>99</v>
      </c>
      <c r="N98" s="84" t="s">
        <v>460</v>
      </c>
      <c r="O98" s="80">
        <v>2</v>
      </c>
      <c r="P98" s="81">
        <v>1540</v>
      </c>
      <c r="Q98" s="133"/>
      <c r="R98" s="142">
        <f t="shared" si="8"/>
        <v>0</v>
      </c>
    </row>
    <row r="99" spans="1:21" ht="75.599999999999994" customHeight="1" x14ac:dyDescent="0.35">
      <c r="A99" s="75" t="s">
        <v>159</v>
      </c>
      <c r="B99" s="86" t="s">
        <v>313</v>
      </c>
      <c r="C99" s="87" t="s">
        <v>226</v>
      </c>
      <c r="D99" s="86">
        <f t="shared" si="5"/>
        <v>35</v>
      </c>
      <c r="E99" s="87" t="s">
        <v>227</v>
      </c>
      <c r="F99" s="86">
        <f t="shared" si="6"/>
        <v>31</v>
      </c>
      <c r="G99" s="86" t="s">
        <v>441</v>
      </c>
      <c r="H99" s="87" t="s">
        <v>442</v>
      </c>
      <c r="I99" s="88" t="s">
        <v>445</v>
      </c>
      <c r="J99" s="89">
        <v>6</v>
      </c>
      <c r="K99" s="89">
        <v>7.9</v>
      </c>
      <c r="L99" s="90">
        <v>1</v>
      </c>
      <c r="M99" s="89">
        <f t="shared" si="9"/>
        <v>47.400000000000006</v>
      </c>
      <c r="N99" s="84" t="s">
        <v>460</v>
      </c>
      <c r="O99" s="80">
        <v>2</v>
      </c>
      <c r="P99" s="81">
        <v>740</v>
      </c>
      <c r="Q99" s="133"/>
      <c r="R99" s="142">
        <f t="shared" si="8"/>
        <v>0</v>
      </c>
    </row>
    <row r="100" spans="1:21" ht="75.599999999999994" customHeight="1" x14ac:dyDescent="0.35">
      <c r="A100" s="75" t="s">
        <v>159</v>
      </c>
      <c r="B100" s="86" t="s">
        <v>314</v>
      </c>
      <c r="C100" s="87" t="s">
        <v>225</v>
      </c>
      <c r="D100" s="86">
        <f t="shared" si="5"/>
        <v>38</v>
      </c>
      <c r="E100" s="87" t="s">
        <v>228</v>
      </c>
      <c r="F100" s="86">
        <f t="shared" si="6"/>
        <v>34</v>
      </c>
      <c r="G100" s="86" t="s">
        <v>441</v>
      </c>
      <c r="H100" s="87" t="s">
        <v>225</v>
      </c>
      <c r="I100" s="88" t="s">
        <v>445</v>
      </c>
      <c r="J100" s="89">
        <v>8.5</v>
      </c>
      <c r="K100" s="89">
        <v>7.9</v>
      </c>
      <c r="L100" s="90">
        <v>1</v>
      </c>
      <c r="M100" s="89">
        <f t="shared" si="9"/>
        <v>67.150000000000006</v>
      </c>
      <c r="N100" s="84" t="s">
        <v>460</v>
      </c>
      <c r="O100" s="80">
        <v>2</v>
      </c>
      <c r="P100" s="81">
        <v>1048</v>
      </c>
      <c r="Q100" s="133"/>
      <c r="R100" s="142">
        <f t="shared" si="8"/>
        <v>0</v>
      </c>
      <c r="T100" s="121">
        <f>SUM(R56:R100)</f>
        <v>0</v>
      </c>
      <c r="U100" s="122" t="e">
        <f>+T100/R101</f>
        <v>#DIV/0!</v>
      </c>
    </row>
    <row r="101" spans="1:21" ht="32.1" customHeight="1" x14ac:dyDescent="0.35">
      <c r="A101" s="146" t="s">
        <v>535</v>
      </c>
      <c r="B101" s="146"/>
      <c r="C101" s="146"/>
      <c r="D101" s="146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7"/>
      <c r="Q101" s="126" t="s">
        <v>521</v>
      </c>
      <c r="R101" s="114">
        <f>SUM(R3:R100)</f>
        <v>0</v>
      </c>
      <c r="T101" s="121">
        <f>SUM(T100,T55)</f>
        <v>0</v>
      </c>
      <c r="U101" s="122" t="e">
        <f>+T101/R101</f>
        <v>#DIV/0!</v>
      </c>
    </row>
    <row r="102" spans="1:21" x14ac:dyDescent="0.35">
      <c r="B102" s="112"/>
      <c r="C102" s="112"/>
      <c r="D102" s="112"/>
      <c r="E102" s="112"/>
      <c r="F102" s="112"/>
      <c r="G102" s="112"/>
      <c r="H102" s="112"/>
      <c r="I102" s="113"/>
      <c r="J102" s="113"/>
      <c r="K102" s="113"/>
      <c r="L102" s="113"/>
      <c r="M102" s="113"/>
      <c r="N102" s="113"/>
      <c r="O102" s="113"/>
      <c r="P102" s="113"/>
      <c r="Q102" s="113"/>
      <c r="R102" s="113"/>
    </row>
    <row r="103" spans="1:21" x14ac:dyDescent="0.35">
      <c r="B103" s="112"/>
      <c r="C103" s="112"/>
      <c r="D103" s="112"/>
      <c r="E103" s="112"/>
      <c r="F103" s="112"/>
      <c r="G103" s="112"/>
      <c r="H103" s="112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</row>
    <row r="104" spans="1:21" x14ac:dyDescent="0.35">
      <c r="B104" s="112"/>
      <c r="C104" s="112"/>
      <c r="D104" s="112"/>
      <c r="E104" s="112"/>
      <c r="F104" s="112"/>
      <c r="G104" s="112"/>
      <c r="H104" s="112"/>
      <c r="I104" s="113"/>
      <c r="J104" s="113"/>
      <c r="K104" s="113"/>
      <c r="L104" s="113"/>
      <c r="M104" s="113"/>
      <c r="N104" s="113"/>
      <c r="O104" s="113"/>
      <c r="P104" s="113"/>
      <c r="Q104" s="113"/>
      <c r="R104" s="113"/>
    </row>
    <row r="105" spans="1:21" x14ac:dyDescent="0.35">
      <c r="B105" s="112"/>
      <c r="C105" s="112"/>
      <c r="D105" s="112"/>
      <c r="E105" s="112"/>
      <c r="F105" s="112"/>
      <c r="G105" s="112"/>
      <c r="H105" s="112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</row>
    <row r="106" spans="1:21" x14ac:dyDescent="0.35">
      <c r="B106" s="112"/>
      <c r="C106" s="112"/>
      <c r="D106" s="112"/>
      <c r="E106" s="112"/>
      <c r="F106" s="112"/>
      <c r="G106" s="112"/>
      <c r="H106" s="112"/>
      <c r="I106" s="113"/>
      <c r="J106" s="113"/>
      <c r="K106" s="113"/>
      <c r="L106" s="113"/>
      <c r="M106" s="113"/>
      <c r="N106" s="113"/>
      <c r="O106" s="113"/>
      <c r="P106" s="113"/>
      <c r="Q106" s="113"/>
      <c r="R106" s="113"/>
    </row>
    <row r="107" spans="1:21" x14ac:dyDescent="0.35">
      <c r="B107" s="112"/>
      <c r="C107" s="112"/>
      <c r="D107" s="112"/>
      <c r="E107" s="112"/>
      <c r="F107" s="112"/>
      <c r="G107" s="112"/>
      <c r="H107" s="112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</row>
  </sheetData>
  <sheetProtection algorithmName="SHA-512" hashValue="nviLKSAkBdboBU/LHUZUTbEGx5l5CsCKuEorN9qDODrAee1b8zpD4qIfi0XMqPHhVgPnJmsTjthzTh2INKjpOw==" saltValue="ii4J2YtEV6oKM7H6hgGlXg==" spinCount="100000" sheet="1" objects="1" scenarios="1"/>
  <mergeCells count="2">
    <mergeCell ref="B1:R1"/>
    <mergeCell ref="A101:P101"/>
  </mergeCells>
  <pageMargins left="0.70866141732283472" right="0.70866141732283472" top="0.74803149606299213" bottom="0.74803149606299213" header="0.31496062992125984" footer="0.31496062992125984"/>
  <pageSetup paperSize="9" scale="29" fitToHeight="2" orientation="portrait" r:id="rId1"/>
  <customProperties>
    <customPr name="EpmWorksheetKeyString_GUID" r:id="rId2"/>
  </customProperties>
  <ignoredErrors>
    <ignoredError sqref="M5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61"/>
  <sheetViews>
    <sheetView zoomScale="70" zoomScaleNormal="70" workbookViewId="0">
      <pane xSplit="5" ySplit="2" topLeftCell="F3" activePane="bottomRight" state="frozen"/>
      <selection activeCell="R3" sqref="R3:R100"/>
      <selection pane="topRight" activeCell="R3" sqref="R3:R100"/>
      <selection pane="bottomLeft" activeCell="R3" sqref="R3:R100"/>
      <selection pane="bottomRight" activeCell="H49" sqref="H3:H49"/>
    </sheetView>
  </sheetViews>
  <sheetFormatPr baseColWidth="10" defaultColWidth="22.33203125" defaultRowHeight="16.2" outlineLevelCol="1" x14ac:dyDescent="0.35"/>
  <cols>
    <col min="1" max="1" width="17.44140625" style="23" hidden="1" customWidth="1" outlineLevel="1"/>
    <col min="2" max="3" width="40.5546875" style="24" hidden="1" customWidth="1" outlineLevel="1"/>
    <col min="4" max="4" width="17.88671875" style="25" customWidth="1" collapsed="1"/>
    <col min="5" max="5" width="68.44140625" style="4" customWidth="1"/>
    <col min="6" max="6" width="16.6640625" style="26" customWidth="1"/>
    <col min="7" max="7" width="23.5546875" style="26" customWidth="1"/>
    <col min="8" max="8" width="28.109375" style="26" customWidth="1"/>
    <col min="9" max="9" width="19.6640625" style="26" customWidth="1"/>
    <col min="10" max="10" width="9.6640625" style="4" customWidth="1"/>
    <col min="11" max="16384" width="22.33203125" style="4"/>
  </cols>
  <sheetData>
    <row r="1" spans="1:9" ht="38.700000000000003" customHeight="1" x14ac:dyDescent="0.35">
      <c r="A1" s="27"/>
      <c r="B1" s="3"/>
      <c r="C1" s="3"/>
      <c r="D1" s="118" t="s">
        <v>533</v>
      </c>
      <c r="E1" s="119"/>
      <c r="F1" s="119"/>
      <c r="G1" s="119"/>
      <c r="H1" s="119"/>
      <c r="I1" s="119"/>
    </row>
    <row r="2" spans="1:9" ht="48.6" x14ac:dyDescent="0.35">
      <c r="A2" s="1" t="s">
        <v>32</v>
      </c>
      <c r="B2" s="5" t="s">
        <v>83</v>
      </c>
      <c r="C2" s="5" t="s">
        <v>82</v>
      </c>
      <c r="D2" s="1" t="s">
        <v>3</v>
      </c>
      <c r="E2" s="1" t="s">
        <v>61</v>
      </c>
      <c r="F2" s="1" t="s">
        <v>518</v>
      </c>
      <c r="G2" s="1" t="s">
        <v>522</v>
      </c>
      <c r="H2" s="1" t="s">
        <v>523</v>
      </c>
      <c r="I2" s="1" t="s">
        <v>524</v>
      </c>
    </row>
    <row r="3" spans="1:9" ht="36.6" customHeight="1" x14ac:dyDescent="0.35">
      <c r="A3" s="6" t="s">
        <v>315</v>
      </c>
      <c r="B3" s="7" t="s">
        <v>118</v>
      </c>
      <c r="C3" s="7" t="s">
        <v>245</v>
      </c>
      <c r="D3" s="8" t="s">
        <v>62</v>
      </c>
      <c r="E3" s="9" t="s">
        <v>59</v>
      </c>
      <c r="F3" s="43">
        <v>871</v>
      </c>
      <c r="G3" s="46">
        <v>31</v>
      </c>
      <c r="H3" s="137"/>
      <c r="I3" s="140">
        <f>F3*H3</f>
        <v>0</v>
      </c>
    </row>
    <row r="4" spans="1:9" ht="36.6" customHeight="1" x14ac:dyDescent="0.35">
      <c r="A4" s="117"/>
      <c r="B4" s="49"/>
      <c r="C4" s="49"/>
      <c r="D4" s="12" t="s">
        <v>62</v>
      </c>
      <c r="E4" s="53" t="s">
        <v>494</v>
      </c>
      <c r="F4" s="50">
        <v>60</v>
      </c>
      <c r="G4" s="51">
        <v>37.199999999999996</v>
      </c>
      <c r="H4" s="137"/>
      <c r="I4" s="140">
        <f t="shared" ref="I4:I49" si="0">F4*H4</f>
        <v>0</v>
      </c>
    </row>
    <row r="5" spans="1:9" s="14" customFormat="1" ht="36.6" customHeight="1" x14ac:dyDescent="0.3">
      <c r="A5" s="10" t="s">
        <v>35</v>
      </c>
      <c r="B5" s="11" t="s">
        <v>76</v>
      </c>
      <c r="C5" s="11" t="s">
        <v>86</v>
      </c>
      <c r="D5" s="12" t="s">
        <v>0</v>
      </c>
      <c r="E5" s="53" t="s">
        <v>76</v>
      </c>
      <c r="F5" s="44">
        <v>26948</v>
      </c>
      <c r="G5" s="47">
        <v>29</v>
      </c>
      <c r="H5" s="138"/>
      <c r="I5" s="140">
        <f t="shared" si="0"/>
        <v>0</v>
      </c>
    </row>
    <row r="6" spans="1:9" s="14" customFormat="1" ht="36.6" customHeight="1" x14ac:dyDescent="0.3">
      <c r="A6" s="10" t="s">
        <v>33</v>
      </c>
      <c r="B6" s="11" t="s">
        <v>18</v>
      </c>
      <c r="C6" s="11" t="s">
        <v>87</v>
      </c>
      <c r="D6" s="12" t="s">
        <v>0</v>
      </c>
      <c r="E6" s="13" t="s">
        <v>18</v>
      </c>
      <c r="F6" s="44">
        <v>2692</v>
      </c>
      <c r="G6" s="47">
        <v>27</v>
      </c>
      <c r="H6" s="138"/>
      <c r="I6" s="140">
        <f t="shared" si="0"/>
        <v>0</v>
      </c>
    </row>
    <row r="7" spans="1:9" s="14" customFormat="1" ht="55.95" customHeight="1" x14ac:dyDescent="0.3">
      <c r="A7" s="10" t="s">
        <v>36</v>
      </c>
      <c r="B7" s="11" t="s">
        <v>88</v>
      </c>
      <c r="C7" s="11" t="s">
        <v>89</v>
      </c>
      <c r="D7" s="12" t="s">
        <v>0</v>
      </c>
      <c r="E7" s="13" t="s">
        <v>22</v>
      </c>
      <c r="F7" s="44">
        <v>187</v>
      </c>
      <c r="G7" s="47">
        <v>42</v>
      </c>
      <c r="H7" s="138"/>
      <c r="I7" s="140">
        <f t="shared" si="0"/>
        <v>0</v>
      </c>
    </row>
    <row r="8" spans="1:9" s="14" customFormat="1" ht="36.6" customHeight="1" x14ac:dyDescent="0.3">
      <c r="A8" s="15" t="s">
        <v>77</v>
      </c>
      <c r="B8" s="11" t="s">
        <v>91</v>
      </c>
      <c r="C8" s="11" t="s">
        <v>92</v>
      </c>
      <c r="D8" s="12" t="s">
        <v>0</v>
      </c>
      <c r="E8" s="13" t="s">
        <v>332</v>
      </c>
      <c r="F8" s="44">
        <v>25</v>
      </c>
      <c r="G8" s="47">
        <v>29</v>
      </c>
      <c r="H8" s="138"/>
      <c r="I8" s="140">
        <f t="shared" si="0"/>
        <v>0</v>
      </c>
    </row>
    <row r="9" spans="1:9" s="14" customFormat="1" ht="44.25" customHeight="1" x14ac:dyDescent="0.3">
      <c r="A9" s="10" t="s">
        <v>37</v>
      </c>
      <c r="B9" s="11" t="s">
        <v>9</v>
      </c>
      <c r="C9" s="11" t="s">
        <v>90</v>
      </c>
      <c r="D9" s="12" t="s">
        <v>0</v>
      </c>
      <c r="E9" s="13" t="s">
        <v>9</v>
      </c>
      <c r="F9" s="44">
        <v>29</v>
      </c>
      <c r="G9" s="47">
        <v>15</v>
      </c>
      <c r="H9" s="138"/>
      <c r="I9" s="140">
        <f t="shared" si="0"/>
        <v>0</v>
      </c>
    </row>
    <row r="10" spans="1:9" s="14" customFormat="1" ht="44.25" customHeight="1" x14ac:dyDescent="0.3">
      <c r="A10" s="10" t="s">
        <v>34</v>
      </c>
      <c r="B10" s="11" t="s">
        <v>84</v>
      </c>
      <c r="C10" s="11" t="s">
        <v>85</v>
      </c>
      <c r="D10" s="12" t="s">
        <v>0</v>
      </c>
      <c r="E10" s="13" t="s">
        <v>30</v>
      </c>
      <c r="F10" s="44">
        <v>13</v>
      </c>
      <c r="G10" s="47">
        <v>27</v>
      </c>
      <c r="H10" s="138"/>
      <c r="I10" s="140">
        <f t="shared" si="0"/>
        <v>0</v>
      </c>
    </row>
    <row r="11" spans="1:9" s="14" customFormat="1" ht="36.6" customHeight="1" x14ac:dyDescent="0.3">
      <c r="A11" s="10" t="s">
        <v>38</v>
      </c>
      <c r="B11" s="11" t="s">
        <v>93</v>
      </c>
      <c r="C11" s="11" t="s">
        <v>94</v>
      </c>
      <c r="D11" s="12" t="s">
        <v>13</v>
      </c>
      <c r="E11" s="13" t="s">
        <v>19</v>
      </c>
      <c r="F11" s="44">
        <v>602</v>
      </c>
      <c r="G11" s="47">
        <v>27</v>
      </c>
      <c r="H11" s="138"/>
      <c r="I11" s="140">
        <f t="shared" si="0"/>
        <v>0</v>
      </c>
    </row>
    <row r="12" spans="1:9" s="14" customFormat="1" ht="36.6" customHeight="1" x14ac:dyDescent="0.3">
      <c r="A12" s="10" t="s">
        <v>39</v>
      </c>
      <c r="B12" s="11" t="s">
        <v>95</v>
      </c>
      <c r="C12" s="11" t="s">
        <v>96</v>
      </c>
      <c r="D12" s="12" t="s">
        <v>13</v>
      </c>
      <c r="E12" s="13" t="s">
        <v>31</v>
      </c>
      <c r="F12" s="44">
        <v>27</v>
      </c>
      <c r="G12" s="47">
        <v>28</v>
      </c>
      <c r="H12" s="138"/>
      <c r="I12" s="140">
        <f t="shared" si="0"/>
        <v>0</v>
      </c>
    </row>
    <row r="13" spans="1:9" s="14" customFormat="1" ht="36.6" customHeight="1" x14ac:dyDescent="0.3">
      <c r="A13" s="10" t="s">
        <v>328</v>
      </c>
      <c r="B13" s="11" t="s">
        <v>143</v>
      </c>
      <c r="C13" s="11" t="s">
        <v>144</v>
      </c>
      <c r="D13" s="12" t="s">
        <v>75</v>
      </c>
      <c r="E13" s="13" t="s">
        <v>74</v>
      </c>
      <c r="F13" s="44">
        <v>2</v>
      </c>
      <c r="G13" s="47">
        <v>14</v>
      </c>
      <c r="H13" s="138"/>
      <c r="I13" s="140">
        <f t="shared" si="0"/>
        <v>0</v>
      </c>
    </row>
    <row r="14" spans="1:9" s="14" customFormat="1" ht="34.200000000000003" customHeight="1" x14ac:dyDescent="0.3">
      <c r="A14" s="10" t="s">
        <v>42</v>
      </c>
      <c r="B14" s="16" t="s">
        <v>20</v>
      </c>
      <c r="C14" s="16" t="s">
        <v>99</v>
      </c>
      <c r="D14" s="12" t="s">
        <v>1</v>
      </c>
      <c r="E14" s="13" t="s">
        <v>148</v>
      </c>
      <c r="F14" s="44">
        <v>150</v>
      </c>
      <c r="G14" s="47">
        <v>16</v>
      </c>
      <c r="H14" s="138"/>
      <c r="I14" s="140">
        <f t="shared" si="0"/>
        <v>0</v>
      </c>
    </row>
    <row r="15" spans="1:9" s="14" customFormat="1" ht="58.2" customHeight="1" x14ac:dyDescent="0.3">
      <c r="A15" s="10" t="s">
        <v>45</v>
      </c>
      <c r="B15" s="16" t="s">
        <v>103</v>
      </c>
      <c r="C15" s="16" t="s">
        <v>104</v>
      </c>
      <c r="D15" s="12" t="s">
        <v>1</v>
      </c>
      <c r="E15" s="13" t="s">
        <v>151</v>
      </c>
      <c r="F15" s="44">
        <v>10</v>
      </c>
      <c r="G15" s="47">
        <v>16</v>
      </c>
      <c r="H15" s="138"/>
      <c r="I15" s="140">
        <f t="shared" si="0"/>
        <v>0</v>
      </c>
    </row>
    <row r="16" spans="1:9" s="14" customFormat="1" ht="47.1" customHeight="1" x14ac:dyDescent="0.3">
      <c r="A16" s="10" t="s">
        <v>43</v>
      </c>
      <c r="B16" s="16" t="s">
        <v>100</v>
      </c>
      <c r="C16" s="16" t="s">
        <v>101</v>
      </c>
      <c r="D16" s="12" t="s">
        <v>1</v>
      </c>
      <c r="E16" s="13" t="s">
        <v>149</v>
      </c>
      <c r="F16" s="44">
        <v>2</v>
      </c>
      <c r="G16" s="47">
        <v>39</v>
      </c>
      <c r="H16" s="138"/>
      <c r="I16" s="140">
        <f t="shared" si="0"/>
        <v>0</v>
      </c>
    </row>
    <row r="17" spans="1:9" s="14" customFormat="1" ht="36.6" customHeight="1" x14ac:dyDescent="0.3">
      <c r="A17" s="10" t="s">
        <v>41</v>
      </c>
      <c r="B17" s="16" t="s">
        <v>16</v>
      </c>
      <c r="C17" s="16" t="s">
        <v>98</v>
      </c>
      <c r="D17" s="12" t="s">
        <v>1</v>
      </c>
      <c r="E17" s="13" t="s">
        <v>147</v>
      </c>
      <c r="F17" s="44">
        <v>2</v>
      </c>
      <c r="G17" s="47">
        <v>25</v>
      </c>
      <c r="H17" s="138"/>
      <c r="I17" s="140">
        <f t="shared" si="0"/>
        <v>0</v>
      </c>
    </row>
    <row r="18" spans="1:9" s="14" customFormat="1" ht="36.6" customHeight="1" x14ac:dyDescent="0.3">
      <c r="A18" s="10" t="s">
        <v>44</v>
      </c>
      <c r="B18" s="16" t="s">
        <v>24</v>
      </c>
      <c r="C18" s="16" t="s">
        <v>102</v>
      </c>
      <c r="D18" s="12" t="s">
        <v>1</v>
      </c>
      <c r="E18" s="13" t="s">
        <v>150</v>
      </c>
      <c r="F18" s="44">
        <v>2</v>
      </c>
      <c r="G18" s="47">
        <v>24</v>
      </c>
      <c r="H18" s="138"/>
      <c r="I18" s="140">
        <f t="shared" si="0"/>
        <v>0</v>
      </c>
    </row>
    <row r="19" spans="1:9" s="14" customFormat="1" ht="36.6" customHeight="1" x14ac:dyDescent="0.3">
      <c r="A19" s="10" t="s">
        <v>322</v>
      </c>
      <c r="B19" s="11" t="s">
        <v>135</v>
      </c>
      <c r="C19" s="11" t="s">
        <v>250</v>
      </c>
      <c r="D19" s="12" t="s">
        <v>1</v>
      </c>
      <c r="E19" s="13" t="s">
        <v>504</v>
      </c>
      <c r="F19" s="44">
        <v>2</v>
      </c>
      <c r="G19" s="47">
        <v>24</v>
      </c>
      <c r="H19" s="138"/>
      <c r="I19" s="140">
        <f t="shared" si="0"/>
        <v>0</v>
      </c>
    </row>
    <row r="20" spans="1:9" s="14" customFormat="1" ht="36.6" customHeight="1" x14ac:dyDescent="0.3">
      <c r="A20" s="10" t="s">
        <v>40</v>
      </c>
      <c r="B20" s="11" t="s">
        <v>15</v>
      </c>
      <c r="C20" s="11" t="s">
        <v>97</v>
      </c>
      <c r="D20" s="12" t="s">
        <v>1</v>
      </c>
      <c r="E20" s="13" t="s">
        <v>154</v>
      </c>
      <c r="F20" s="44">
        <v>2</v>
      </c>
      <c r="G20" s="47">
        <v>19</v>
      </c>
      <c r="H20" s="138"/>
      <c r="I20" s="140">
        <f t="shared" si="0"/>
        <v>0</v>
      </c>
    </row>
    <row r="21" spans="1:9" s="14" customFormat="1" ht="36.6" customHeight="1" x14ac:dyDescent="0.3">
      <c r="A21" s="10" t="s">
        <v>321</v>
      </c>
      <c r="B21" s="11" t="s">
        <v>134</v>
      </c>
      <c r="C21" s="11" t="s">
        <v>249</v>
      </c>
      <c r="D21" s="12" t="s">
        <v>1</v>
      </c>
      <c r="E21" s="13" t="s">
        <v>503</v>
      </c>
      <c r="F21" s="44">
        <v>2</v>
      </c>
      <c r="G21" s="47">
        <v>16</v>
      </c>
      <c r="H21" s="138"/>
      <c r="I21" s="140">
        <f t="shared" si="0"/>
        <v>0</v>
      </c>
    </row>
    <row r="22" spans="1:9" s="14" customFormat="1" ht="36.6" customHeight="1" x14ac:dyDescent="0.3">
      <c r="A22" s="10" t="s">
        <v>46</v>
      </c>
      <c r="B22" s="16" t="s">
        <v>105</v>
      </c>
      <c r="C22" s="16" t="s">
        <v>106</v>
      </c>
      <c r="D22" s="12" t="s">
        <v>1</v>
      </c>
      <c r="E22" s="13" t="s">
        <v>152</v>
      </c>
      <c r="F22" s="44">
        <v>2</v>
      </c>
      <c r="G22" s="47">
        <v>13</v>
      </c>
      <c r="H22" s="138"/>
      <c r="I22" s="140">
        <f t="shared" si="0"/>
        <v>0</v>
      </c>
    </row>
    <row r="23" spans="1:9" s="14" customFormat="1" ht="36.6" customHeight="1" x14ac:dyDescent="0.3">
      <c r="A23" s="10" t="s">
        <v>316</v>
      </c>
      <c r="B23" s="17" t="s">
        <v>60</v>
      </c>
      <c r="C23" s="17" t="s">
        <v>119</v>
      </c>
      <c r="D23" s="12" t="s">
        <v>333</v>
      </c>
      <c r="E23" s="13" t="s">
        <v>60</v>
      </c>
      <c r="F23" s="44">
        <v>130</v>
      </c>
      <c r="G23" s="47">
        <v>14</v>
      </c>
      <c r="H23" s="138"/>
      <c r="I23" s="140">
        <f t="shared" si="0"/>
        <v>0</v>
      </c>
    </row>
    <row r="24" spans="1:9" s="14" customFormat="1" ht="36.6" customHeight="1" x14ac:dyDescent="0.3">
      <c r="A24" s="10" t="s">
        <v>327</v>
      </c>
      <c r="B24" s="11" t="s">
        <v>142</v>
      </c>
      <c r="C24" s="11" t="s">
        <v>253</v>
      </c>
      <c r="D24" s="12" t="s">
        <v>72</v>
      </c>
      <c r="E24" s="13" t="s">
        <v>142</v>
      </c>
      <c r="F24" s="44">
        <v>2</v>
      </c>
      <c r="G24" s="47">
        <v>27</v>
      </c>
      <c r="H24" s="138"/>
      <c r="I24" s="140">
        <f t="shared" si="0"/>
        <v>0</v>
      </c>
    </row>
    <row r="25" spans="1:9" s="14" customFormat="1" ht="36.6" customHeight="1" x14ac:dyDescent="0.3">
      <c r="A25" s="52"/>
      <c r="B25" s="11"/>
      <c r="C25" s="11"/>
      <c r="D25" s="12" t="s">
        <v>495</v>
      </c>
      <c r="E25" s="13" t="s">
        <v>497</v>
      </c>
      <c r="F25" s="44">
        <v>30</v>
      </c>
      <c r="G25" s="47">
        <v>35</v>
      </c>
      <c r="H25" s="138"/>
      <c r="I25" s="140">
        <f t="shared" si="0"/>
        <v>0</v>
      </c>
    </row>
    <row r="26" spans="1:9" s="14" customFormat="1" ht="36.6" customHeight="1" x14ac:dyDescent="0.3">
      <c r="A26" s="52"/>
      <c r="B26" s="11"/>
      <c r="C26" s="11"/>
      <c r="D26" s="12" t="s">
        <v>495</v>
      </c>
      <c r="E26" s="13" t="s">
        <v>499</v>
      </c>
      <c r="F26" s="44">
        <v>15</v>
      </c>
      <c r="G26" s="47">
        <v>47</v>
      </c>
      <c r="H26" s="138"/>
      <c r="I26" s="140">
        <f t="shared" si="0"/>
        <v>0</v>
      </c>
    </row>
    <row r="27" spans="1:9" s="14" customFormat="1" ht="36.6" customHeight="1" x14ac:dyDescent="0.3">
      <c r="A27" s="52"/>
      <c r="B27" s="11"/>
      <c r="C27" s="11"/>
      <c r="D27" s="12" t="s">
        <v>495</v>
      </c>
      <c r="E27" s="13" t="s">
        <v>498</v>
      </c>
      <c r="F27" s="44">
        <v>5</v>
      </c>
      <c r="G27" s="47">
        <v>41</v>
      </c>
      <c r="H27" s="138"/>
      <c r="I27" s="140">
        <f t="shared" si="0"/>
        <v>0</v>
      </c>
    </row>
    <row r="28" spans="1:9" s="14" customFormat="1" ht="36.6" customHeight="1" x14ac:dyDescent="0.3">
      <c r="A28" s="10" t="s">
        <v>54</v>
      </c>
      <c r="B28" s="11" t="s">
        <v>122</v>
      </c>
      <c r="C28" s="11" t="s">
        <v>123</v>
      </c>
      <c r="D28" s="12" t="s">
        <v>70</v>
      </c>
      <c r="E28" s="13" t="s">
        <v>17</v>
      </c>
      <c r="F28" s="44">
        <v>54</v>
      </c>
      <c r="G28" s="47">
        <v>6</v>
      </c>
      <c r="H28" s="138"/>
      <c r="I28" s="140">
        <f t="shared" si="0"/>
        <v>0</v>
      </c>
    </row>
    <row r="29" spans="1:9" s="14" customFormat="1" ht="36.6" customHeight="1" x14ac:dyDescent="0.3">
      <c r="A29" s="10" t="s">
        <v>325</v>
      </c>
      <c r="B29" s="11" t="s">
        <v>139</v>
      </c>
      <c r="C29" s="11" t="s">
        <v>140</v>
      </c>
      <c r="D29" s="12" t="s">
        <v>70</v>
      </c>
      <c r="E29" s="13" t="s">
        <v>71</v>
      </c>
      <c r="F29" s="44">
        <v>2</v>
      </c>
      <c r="G29" s="47">
        <v>46</v>
      </c>
      <c r="H29" s="138"/>
      <c r="I29" s="140">
        <f t="shared" si="0"/>
        <v>0</v>
      </c>
    </row>
    <row r="30" spans="1:9" s="14" customFormat="1" ht="36.6" customHeight="1" x14ac:dyDescent="0.3">
      <c r="A30" s="10" t="s">
        <v>326</v>
      </c>
      <c r="B30" s="11" t="s">
        <v>141</v>
      </c>
      <c r="C30" s="11" t="s">
        <v>252</v>
      </c>
      <c r="D30" s="12" t="s">
        <v>70</v>
      </c>
      <c r="E30" s="13" t="s">
        <v>73</v>
      </c>
      <c r="F30" s="44">
        <v>2</v>
      </c>
      <c r="G30" s="47">
        <v>30</v>
      </c>
      <c r="H30" s="138"/>
      <c r="I30" s="140">
        <f t="shared" si="0"/>
        <v>0</v>
      </c>
    </row>
    <row r="31" spans="1:9" s="14" customFormat="1" ht="36.6" customHeight="1" x14ac:dyDescent="0.3">
      <c r="A31" s="10" t="s">
        <v>324</v>
      </c>
      <c r="B31" s="11" t="s">
        <v>137</v>
      </c>
      <c r="C31" s="11" t="s">
        <v>138</v>
      </c>
      <c r="D31" s="12" t="s">
        <v>70</v>
      </c>
      <c r="E31" s="13" t="s">
        <v>69</v>
      </c>
      <c r="F31" s="44">
        <v>2</v>
      </c>
      <c r="G31" s="47">
        <v>16</v>
      </c>
      <c r="H31" s="138"/>
      <c r="I31" s="140">
        <f t="shared" si="0"/>
        <v>0</v>
      </c>
    </row>
    <row r="32" spans="1:9" s="14" customFormat="1" ht="36.6" customHeight="1" x14ac:dyDescent="0.3">
      <c r="A32" s="10" t="s">
        <v>47</v>
      </c>
      <c r="B32" s="16" t="s">
        <v>107</v>
      </c>
      <c r="C32" s="16" t="s">
        <v>108</v>
      </c>
      <c r="D32" s="12" t="s">
        <v>78</v>
      </c>
      <c r="E32" s="13" t="s">
        <v>502</v>
      </c>
      <c r="F32" s="44">
        <v>57</v>
      </c>
      <c r="G32" s="47">
        <v>59</v>
      </c>
      <c r="H32" s="138"/>
      <c r="I32" s="140">
        <f t="shared" si="0"/>
        <v>0</v>
      </c>
    </row>
    <row r="33" spans="1:12" s="14" customFormat="1" ht="36.6" customHeight="1" x14ac:dyDescent="0.3">
      <c r="A33" s="10" t="s">
        <v>317</v>
      </c>
      <c r="B33" s="11" t="s">
        <v>246</v>
      </c>
      <c r="C33" s="11" t="s">
        <v>246</v>
      </c>
      <c r="D33" s="12" t="s">
        <v>247</v>
      </c>
      <c r="E33" s="13" t="s">
        <v>246</v>
      </c>
      <c r="F33" s="44">
        <v>50</v>
      </c>
      <c r="G33" s="47">
        <v>42</v>
      </c>
      <c r="H33" s="138"/>
      <c r="I33" s="140">
        <f t="shared" si="0"/>
        <v>0</v>
      </c>
    </row>
    <row r="34" spans="1:12" s="14" customFormat="1" ht="36.6" customHeight="1" x14ac:dyDescent="0.3">
      <c r="A34" s="10" t="s">
        <v>323</v>
      </c>
      <c r="B34" s="11" t="s">
        <v>136</v>
      </c>
      <c r="C34" s="11" t="s">
        <v>251</v>
      </c>
      <c r="D34" s="12" t="s">
        <v>67</v>
      </c>
      <c r="E34" s="13" t="s">
        <v>68</v>
      </c>
      <c r="F34" s="44">
        <v>2</v>
      </c>
      <c r="G34" s="47">
        <v>28</v>
      </c>
      <c r="H34" s="138"/>
      <c r="I34" s="140">
        <f t="shared" si="0"/>
        <v>0</v>
      </c>
    </row>
    <row r="35" spans="1:12" s="14" customFormat="1" ht="36.6" customHeight="1" x14ac:dyDescent="0.3">
      <c r="A35" s="10" t="s">
        <v>49</v>
      </c>
      <c r="B35" s="11" t="s">
        <v>110</v>
      </c>
      <c r="C35" s="11" t="s">
        <v>111</v>
      </c>
      <c r="D35" s="12" t="s">
        <v>14</v>
      </c>
      <c r="E35" s="13" t="s">
        <v>446</v>
      </c>
      <c r="F35" s="44">
        <v>7396</v>
      </c>
      <c r="G35" s="47">
        <v>24</v>
      </c>
      <c r="H35" s="138"/>
      <c r="I35" s="140">
        <f t="shared" si="0"/>
        <v>0</v>
      </c>
    </row>
    <row r="36" spans="1:12" s="14" customFormat="1" ht="36.6" customHeight="1" x14ac:dyDescent="0.3">
      <c r="A36" s="10" t="s">
        <v>52</v>
      </c>
      <c r="B36" s="11" t="s">
        <v>80</v>
      </c>
      <c r="C36" s="11" t="s">
        <v>120</v>
      </c>
      <c r="D36" s="12" t="s">
        <v>14</v>
      </c>
      <c r="E36" s="13" t="s">
        <v>80</v>
      </c>
      <c r="F36" s="44">
        <v>1311</v>
      </c>
      <c r="G36" s="47">
        <v>27</v>
      </c>
      <c r="H36" s="138"/>
      <c r="I36" s="140">
        <f t="shared" si="0"/>
        <v>0</v>
      </c>
    </row>
    <row r="37" spans="1:12" s="14" customFormat="1" ht="42" customHeight="1" x14ac:dyDescent="0.3">
      <c r="A37" s="10" t="s">
        <v>50</v>
      </c>
      <c r="B37" s="11" t="s">
        <v>112</v>
      </c>
      <c r="C37" s="11" t="s">
        <v>113</v>
      </c>
      <c r="D37" s="12" t="s">
        <v>14</v>
      </c>
      <c r="E37" s="13" t="s">
        <v>464</v>
      </c>
      <c r="F37" s="44">
        <v>470</v>
      </c>
      <c r="G37" s="47">
        <v>26</v>
      </c>
      <c r="H37" s="138"/>
      <c r="I37" s="140">
        <f t="shared" si="0"/>
        <v>0</v>
      </c>
    </row>
    <row r="38" spans="1:12" s="14" customFormat="1" ht="36.6" customHeight="1" x14ac:dyDescent="0.3">
      <c r="A38" s="10" t="s">
        <v>48</v>
      </c>
      <c r="B38" s="11" t="s">
        <v>12</v>
      </c>
      <c r="C38" s="11" t="s">
        <v>109</v>
      </c>
      <c r="D38" s="12" t="s">
        <v>14</v>
      </c>
      <c r="E38" s="13" t="s">
        <v>12</v>
      </c>
      <c r="F38" s="44">
        <v>445</v>
      </c>
      <c r="G38" s="47">
        <v>18</v>
      </c>
      <c r="H38" s="138"/>
      <c r="I38" s="140">
        <f t="shared" si="0"/>
        <v>0</v>
      </c>
    </row>
    <row r="39" spans="1:12" s="14" customFormat="1" ht="36.6" customHeight="1" x14ac:dyDescent="0.3">
      <c r="A39" s="18" t="s">
        <v>319</v>
      </c>
      <c r="B39" s="19" t="s">
        <v>65</v>
      </c>
      <c r="C39" s="11" t="s">
        <v>133</v>
      </c>
      <c r="D39" s="12" t="s">
        <v>14</v>
      </c>
      <c r="E39" s="13" t="s">
        <v>65</v>
      </c>
      <c r="F39" s="44">
        <v>11</v>
      </c>
      <c r="G39" s="47">
        <v>40</v>
      </c>
      <c r="H39" s="138"/>
      <c r="I39" s="140">
        <f t="shared" si="0"/>
        <v>0</v>
      </c>
    </row>
    <row r="40" spans="1:12" s="14" customFormat="1" ht="75.45" customHeight="1" x14ac:dyDescent="0.3">
      <c r="A40" s="18" t="s">
        <v>79</v>
      </c>
      <c r="B40" s="19" t="s">
        <v>114</v>
      </c>
      <c r="C40" s="11" t="s">
        <v>115</v>
      </c>
      <c r="D40" s="12" t="s">
        <v>14</v>
      </c>
      <c r="E40" s="13" t="s">
        <v>23</v>
      </c>
      <c r="F40" s="44">
        <v>11</v>
      </c>
      <c r="G40" s="47">
        <v>26</v>
      </c>
      <c r="H40" s="138"/>
      <c r="I40" s="140">
        <f t="shared" si="0"/>
        <v>0</v>
      </c>
    </row>
    <row r="41" spans="1:12" s="14" customFormat="1" ht="36.6" customHeight="1" x14ac:dyDescent="0.3">
      <c r="A41" s="18" t="s">
        <v>51</v>
      </c>
      <c r="B41" s="19" t="s">
        <v>116</v>
      </c>
      <c r="C41" s="19" t="s">
        <v>117</v>
      </c>
      <c r="D41" s="12" t="s">
        <v>14</v>
      </c>
      <c r="E41" s="13" t="s">
        <v>21</v>
      </c>
      <c r="F41" s="44">
        <v>8</v>
      </c>
      <c r="G41" s="47">
        <v>14</v>
      </c>
      <c r="H41" s="138"/>
      <c r="I41" s="140">
        <f t="shared" si="0"/>
        <v>0</v>
      </c>
    </row>
    <row r="42" spans="1:12" s="14" customFormat="1" ht="36.6" customHeight="1" x14ac:dyDescent="0.3">
      <c r="A42" s="18" t="s">
        <v>318</v>
      </c>
      <c r="B42" s="11" t="s">
        <v>64</v>
      </c>
      <c r="C42" s="11" t="s">
        <v>132</v>
      </c>
      <c r="D42" s="12" t="s">
        <v>14</v>
      </c>
      <c r="E42" s="13" t="s">
        <v>64</v>
      </c>
      <c r="F42" s="44">
        <v>2</v>
      </c>
      <c r="G42" s="47">
        <v>47</v>
      </c>
      <c r="H42" s="138"/>
      <c r="I42" s="140">
        <f t="shared" si="0"/>
        <v>0</v>
      </c>
    </row>
    <row r="43" spans="1:12" s="14" customFormat="1" ht="36.6" customHeight="1" x14ac:dyDescent="0.3">
      <c r="A43" s="18" t="s">
        <v>53</v>
      </c>
      <c r="B43" s="11" t="s">
        <v>81</v>
      </c>
      <c r="C43" s="11" t="s">
        <v>121</v>
      </c>
      <c r="D43" s="12" t="s">
        <v>14</v>
      </c>
      <c r="E43" s="13" t="s">
        <v>81</v>
      </c>
      <c r="F43" s="44">
        <v>2</v>
      </c>
      <c r="G43" s="47">
        <v>30</v>
      </c>
      <c r="H43" s="138"/>
      <c r="I43" s="140">
        <f t="shared" si="0"/>
        <v>0</v>
      </c>
    </row>
    <row r="44" spans="1:12" s="14" customFormat="1" ht="36.6" customHeight="1" x14ac:dyDescent="0.3">
      <c r="A44" s="18" t="s">
        <v>320</v>
      </c>
      <c r="B44" s="11" t="s">
        <v>66</v>
      </c>
      <c r="C44" s="11" t="s">
        <v>248</v>
      </c>
      <c r="D44" s="12" t="s">
        <v>14</v>
      </c>
      <c r="E44" s="13" t="s">
        <v>66</v>
      </c>
      <c r="F44" s="44">
        <v>2</v>
      </c>
      <c r="G44" s="47">
        <v>27</v>
      </c>
      <c r="H44" s="138"/>
      <c r="I44" s="140">
        <f t="shared" si="0"/>
        <v>0</v>
      </c>
    </row>
    <row r="45" spans="1:12" s="14" customFormat="1" ht="36.6" customHeight="1" x14ac:dyDescent="0.3">
      <c r="A45" s="124"/>
      <c r="B45" s="11"/>
      <c r="C45" s="11"/>
      <c r="D45" s="12" t="s">
        <v>514</v>
      </c>
      <c r="E45" s="13" t="s">
        <v>515</v>
      </c>
      <c r="F45" s="44">
        <v>100</v>
      </c>
      <c r="G45" s="47">
        <v>30</v>
      </c>
      <c r="H45" s="138"/>
      <c r="I45" s="140">
        <f t="shared" si="0"/>
        <v>0</v>
      </c>
    </row>
    <row r="46" spans="1:12" s="14" customFormat="1" ht="36.6" customHeight="1" x14ac:dyDescent="0.3">
      <c r="A46" s="18" t="s">
        <v>55</v>
      </c>
      <c r="B46" s="11" t="s">
        <v>124</v>
      </c>
      <c r="C46" s="11" t="s">
        <v>125</v>
      </c>
      <c r="D46" s="12" t="s">
        <v>2</v>
      </c>
      <c r="E46" s="13" t="s">
        <v>5</v>
      </c>
      <c r="F46" s="44">
        <v>900</v>
      </c>
      <c r="G46" s="47">
        <v>42</v>
      </c>
      <c r="H46" s="138"/>
      <c r="I46" s="140">
        <f t="shared" si="0"/>
        <v>0</v>
      </c>
      <c r="K46" s="125"/>
      <c r="L46" s="123"/>
    </row>
    <row r="47" spans="1:12" s="14" customFormat="1" ht="36.6" customHeight="1" x14ac:dyDescent="0.3">
      <c r="A47" s="18" t="s">
        <v>56</v>
      </c>
      <c r="B47" s="11" t="s">
        <v>126</v>
      </c>
      <c r="C47" s="11" t="s">
        <v>127</v>
      </c>
      <c r="D47" s="12" t="s">
        <v>2</v>
      </c>
      <c r="E47" s="13" t="s">
        <v>4</v>
      </c>
      <c r="F47" s="44">
        <v>8300</v>
      </c>
      <c r="G47" s="47">
        <v>61</v>
      </c>
      <c r="H47" s="138"/>
      <c r="I47" s="140">
        <f t="shared" si="0"/>
        <v>0</v>
      </c>
    </row>
    <row r="48" spans="1:12" s="14" customFormat="1" ht="36.6" customHeight="1" x14ac:dyDescent="0.3">
      <c r="A48" s="10" t="s">
        <v>58</v>
      </c>
      <c r="B48" s="11" t="s">
        <v>130</v>
      </c>
      <c r="C48" s="11" t="s">
        <v>131</v>
      </c>
      <c r="D48" s="12" t="s">
        <v>2</v>
      </c>
      <c r="E48" s="13" t="s">
        <v>10</v>
      </c>
      <c r="F48" s="44">
        <v>2</v>
      </c>
      <c r="G48" s="47">
        <v>39</v>
      </c>
      <c r="H48" s="138"/>
      <c r="I48" s="140">
        <f t="shared" si="0"/>
        <v>0</v>
      </c>
    </row>
    <row r="49" spans="1:9" s="14" customFormat="1" ht="36.6" customHeight="1" x14ac:dyDescent="0.3">
      <c r="A49" s="20" t="s">
        <v>57</v>
      </c>
      <c r="B49" s="116" t="s">
        <v>128</v>
      </c>
      <c r="C49" s="116" t="s">
        <v>129</v>
      </c>
      <c r="D49" s="21" t="s">
        <v>2</v>
      </c>
      <c r="E49" s="22" t="s">
        <v>11</v>
      </c>
      <c r="F49" s="45">
        <v>2</v>
      </c>
      <c r="G49" s="48">
        <v>37</v>
      </c>
      <c r="H49" s="139"/>
      <c r="I49" s="140">
        <f t="shared" si="0"/>
        <v>0</v>
      </c>
    </row>
    <row r="50" spans="1:9" ht="35.700000000000003" customHeight="1" x14ac:dyDescent="0.35">
      <c r="A50" s="54"/>
      <c r="B50" s="55"/>
      <c r="C50" s="55"/>
      <c r="D50" s="56"/>
      <c r="E50" s="57"/>
      <c r="F50" s="60"/>
      <c r="G50" s="58"/>
      <c r="H50" s="58" t="s">
        <v>525</v>
      </c>
      <c r="I50" s="59">
        <f>SUM(I3:I49)</f>
        <v>0</v>
      </c>
    </row>
    <row r="51" spans="1:9" ht="88.5" customHeight="1" x14ac:dyDescent="0.35">
      <c r="A51" s="1" t="s">
        <v>32</v>
      </c>
      <c r="B51" s="5" t="s">
        <v>83</v>
      </c>
      <c r="C51" s="5" t="s">
        <v>82</v>
      </c>
      <c r="D51" s="1" t="s">
        <v>509</v>
      </c>
      <c r="E51" s="1" t="s">
        <v>61</v>
      </c>
      <c r="F51" s="1" t="s">
        <v>518</v>
      </c>
      <c r="G51" s="1" t="s">
        <v>522</v>
      </c>
      <c r="H51" s="1" t="s">
        <v>523</v>
      </c>
      <c r="I51" s="1" t="s">
        <v>524</v>
      </c>
    </row>
    <row r="52" spans="1:9" s="14" customFormat="1" ht="58.5" customHeight="1" x14ac:dyDescent="0.3">
      <c r="A52" s="52"/>
      <c r="B52" s="11"/>
      <c r="C52" s="11"/>
      <c r="D52" s="12" t="s">
        <v>511</v>
      </c>
      <c r="E52" s="13" t="s">
        <v>510</v>
      </c>
      <c r="F52" s="44">
        <v>3000</v>
      </c>
      <c r="G52" s="47">
        <v>40</v>
      </c>
      <c r="H52" s="139"/>
      <c r="I52" s="140">
        <f t="shared" ref="I52:I58" si="1">F52*H52</f>
        <v>0</v>
      </c>
    </row>
    <row r="53" spans="1:9" s="14" customFormat="1" ht="36.6" customHeight="1" x14ac:dyDescent="0.3">
      <c r="A53" s="52"/>
      <c r="B53" s="11"/>
      <c r="C53" s="11"/>
      <c r="D53" s="12" t="s">
        <v>511</v>
      </c>
      <c r="E53" s="13" t="s">
        <v>505</v>
      </c>
      <c r="F53" s="44">
        <v>800</v>
      </c>
      <c r="G53" s="47">
        <v>30</v>
      </c>
      <c r="H53" s="138"/>
      <c r="I53" s="140">
        <f t="shared" si="1"/>
        <v>0</v>
      </c>
    </row>
    <row r="54" spans="1:9" s="14" customFormat="1" ht="36.6" customHeight="1" x14ac:dyDescent="0.3">
      <c r="A54" s="52"/>
      <c r="B54" s="11"/>
      <c r="C54" s="11"/>
      <c r="D54" s="12" t="s">
        <v>511</v>
      </c>
      <c r="E54" s="13" t="s">
        <v>512</v>
      </c>
      <c r="F54" s="44">
        <v>300</v>
      </c>
      <c r="G54" s="47">
        <v>35</v>
      </c>
      <c r="H54" s="138"/>
      <c r="I54" s="140">
        <f t="shared" si="1"/>
        <v>0</v>
      </c>
    </row>
    <row r="55" spans="1:9" s="14" customFormat="1" ht="36.6" customHeight="1" x14ac:dyDescent="0.3">
      <c r="A55" s="52"/>
      <c r="B55" s="11"/>
      <c r="C55" s="11"/>
      <c r="D55" s="12" t="s">
        <v>511</v>
      </c>
      <c r="E55" s="13" t="s">
        <v>513</v>
      </c>
      <c r="F55" s="44">
        <v>150</v>
      </c>
      <c r="G55" s="47">
        <v>45</v>
      </c>
      <c r="H55" s="138"/>
      <c r="I55" s="140">
        <f t="shared" si="1"/>
        <v>0</v>
      </c>
    </row>
    <row r="56" spans="1:9" s="14" customFormat="1" ht="36.6" customHeight="1" x14ac:dyDescent="0.3">
      <c r="A56" s="52"/>
      <c r="B56" s="11"/>
      <c r="C56" s="11"/>
      <c r="D56" s="12" t="s">
        <v>511</v>
      </c>
      <c r="E56" s="13" t="s">
        <v>508</v>
      </c>
      <c r="F56" s="44">
        <v>100</v>
      </c>
      <c r="G56" s="47">
        <v>25</v>
      </c>
      <c r="H56" s="138"/>
      <c r="I56" s="140">
        <f t="shared" si="1"/>
        <v>0</v>
      </c>
    </row>
    <row r="57" spans="1:9" s="14" customFormat="1" ht="36.6" customHeight="1" x14ac:dyDescent="0.3">
      <c r="A57" s="52"/>
      <c r="B57" s="11"/>
      <c r="C57" s="11"/>
      <c r="D57" s="12" t="s">
        <v>511</v>
      </c>
      <c r="E57" s="13" t="s">
        <v>506</v>
      </c>
      <c r="F57" s="44">
        <v>20</v>
      </c>
      <c r="G57" s="47">
        <v>25</v>
      </c>
      <c r="H57" s="138"/>
      <c r="I57" s="140">
        <f t="shared" si="1"/>
        <v>0</v>
      </c>
    </row>
    <row r="58" spans="1:9" s="14" customFormat="1" ht="55.2" customHeight="1" x14ac:dyDescent="0.3">
      <c r="A58" s="52"/>
      <c r="B58" s="11"/>
      <c r="C58" s="11"/>
      <c r="D58" s="12" t="s">
        <v>511</v>
      </c>
      <c r="E58" s="13" t="s">
        <v>507</v>
      </c>
      <c r="F58" s="44">
        <v>10</v>
      </c>
      <c r="G58" s="47">
        <v>35</v>
      </c>
      <c r="H58" s="138"/>
      <c r="I58" s="140">
        <f t="shared" si="1"/>
        <v>0</v>
      </c>
    </row>
    <row r="59" spans="1:9" ht="35.700000000000003" customHeight="1" x14ac:dyDescent="0.35">
      <c r="A59" s="148" t="s">
        <v>535</v>
      </c>
      <c r="B59" s="149"/>
      <c r="C59" s="149"/>
      <c r="D59" s="149"/>
      <c r="E59" s="149"/>
      <c r="F59" s="149"/>
      <c r="G59" s="150"/>
      <c r="H59" s="58" t="s">
        <v>526</v>
      </c>
      <c r="I59" s="59">
        <f>SUM(I52:I58)</f>
        <v>0</v>
      </c>
    </row>
    <row r="60" spans="1:9" x14ac:dyDescent="0.35">
      <c r="I60" s="141"/>
    </row>
    <row r="61" spans="1:9" ht="35.700000000000003" customHeight="1" x14ac:dyDescent="0.35">
      <c r="A61" s="127"/>
      <c r="B61" s="128"/>
      <c r="C61" s="128"/>
      <c r="D61" s="129"/>
      <c r="E61" s="42" t="s">
        <v>534</v>
      </c>
      <c r="F61" s="130"/>
      <c r="G61" s="131"/>
      <c r="H61" s="57" t="s">
        <v>527</v>
      </c>
      <c r="I61" s="59">
        <f>+I59+I50</f>
        <v>0</v>
      </c>
    </row>
  </sheetData>
  <sheetProtection algorithmName="SHA-512" hashValue="ySHYY9tH9JiYQJHKB8jRCzC+SCBl+4b2fdKQNMSXs0WYWLVIYchaKbldmqppW8IxSf1KvJWd54XshF39Srfulw==" saltValue="XhDvS1omLCN0TysPRWDUhw==" spinCount="100000" sheet="1" objects="1" scenarios="1"/>
  <sortState xmlns:xlrd2="http://schemas.microsoft.com/office/spreadsheetml/2017/richdata2" ref="A3:I44">
    <sortCondition ref="D3:D44"/>
  </sortState>
  <mergeCells count="1">
    <mergeCell ref="A59:G59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5" fitToHeight="5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24"/>
  <sheetViews>
    <sheetView zoomScale="60" zoomScaleNormal="60" workbookViewId="0">
      <selection activeCell="C17" sqref="C17"/>
    </sheetView>
  </sheetViews>
  <sheetFormatPr baseColWidth="10" defaultColWidth="16.6640625" defaultRowHeight="24.6" x14ac:dyDescent="0.55000000000000004"/>
  <cols>
    <col min="1" max="1" width="95.44140625" style="32" customWidth="1"/>
    <col min="2" max="2" width="2.5546875" style="32" customWidth="1"/>
    <col min="3" max="3" width="30.6640625" style="41" customWidth="1"/>
    <col min="4" max="16384" width="16.6640625" style="32"/>
  </cols>
  <sheetData>
    <row r="1" spans="1:3" s="29" customFormat="1" ht="70.5" customHeight="1" x14ac:dyDescent="0.3">
      <c r="A1" s="151" t="s">
        <v>529</v>
      </c>
      <c r="B1" s="152"/>
      <c r="C1" s="152"/>
    </row>
    <row r="2" spans="1:3" ht="24" customHeight="1" x14ac:dyDescent="0.55000000000000004">
      <c r="A2" s="30"/>
      <c r="C2" s="31"/>
    </row>
    <row r="3" spans="1:3" ht="49.2" x14ac:dyDescent="0.55000000000000004">
      <c r="A3" s="28" t="s">
        <v>63</v>
      </c>
      <c r="C3" s="28" t="s">
        <v>528</v>
      </c>
    </row>
    <row r="4" spans="1:3" s="35" customFormat="1" ht="47.7" customHeight="1" x14ac:dyDescent="0.55000000000000004">
      <c r="A4" s="33" t="str">
        <f>+SOPORTES!B1</f>
        <v>Anexo IX B -  SOPORTES INDIVIDUALES O EN PACK</v>
      </c>
      <c r="C4" s="34">
        <f>+SOPORTES!R101</f>
        <v>0</v>
      </c>
    </row>
    <row r="5" spans="1:3" s="35" customFormat="1" ht="39.450000000000003" customHeight="1" x14ac:dyDescent="0.55000000000000004">
      <c r="A5" s="36" t="str">
        <f>+'MATERIALES Y OTROS'!D1</f>
        <v>Anexo IX B -  Precios materiales m2 y otros</v>
      </c>
      <c r="C5" s="34">
        <f>+'MATERIALES Y OTROS'!I61</f>
        <v>0</v>
      </c>
    </row>
    <row r="6" spans="1:3" s="35" customFormat="1" ht="46.5" customHeight="1" x14ac:dyDescent="0.55000000000000004">
      <c r="A6" s="28" t="s">
        <v>530</v>
      </c>
      <c r="C6" s="143">
        <f>SUM(C4:C5)</f>
        <v>0</v>
      </c>
    </row>
    <row r="7" spans="1:3" x14ac:dyDescent="0.55000000000000004">
      <c r="A7" s="30"/>
      <c r="C7" s="37"/>
    </row>
    <row r="8" spans="1:3" x14ac:dyDescent="0.55000000000000004">
      <c r="A8" s="30" t="s">
        <v>531</v>
      </c>
      <c r="C8" s="38"/>
    </row>
    <row r="9" spans="1:3" s="39" customFormat="1" x14ac:dyDescent="0.55000000000000004">
      <c r="C9" s="40"/>
    </row>
    <row r="10" spans="1:3" s="39" customFormat="1" x14ac:dyDescent="0.55000000000000004">
      <c r="A10" s="153" t="s">
        <v>532</v>
      </c>
      <c r="B10" s="153"/>
      <c r="C10" s="153"/>
    </row>
    <row r="11" spans="1:3" s="39" customFormat="1" x14ac:dyDescent="0.55000000000000004">
      <c r="A11" s="154"/>
      <c r="B11" s="154"/>
      <c r="C11" s="155"/>
    </row>
    <row r="12" spans="1:3" s="39" customFormat="1" x14ac:dyDescent="0.55000000000000004">
      <c r="C12" s="40"/>
    </row>
    <row r="13" spans="1:3" s="39" customFormat="1" x14ac:dyDescent="0.55000000000000004">
      <c r="C13" s="40"/>
    </row>
    <row r="14" spans="1:3" s="39" customFormat="1" x14ac:dyDescent="0.55000000000000004">
      <c r="C14" s="40"/>
    </row>
    <row r="15" spans="1:3" s="39" customFormat="1" x14ac:dyDescent="0.55000000000000004">
      <c r="C15" s="40"/>
    </row>
    <row r="16" spans="1:3" s="39" customFormat="1" x14ac:dyDescent="0.55000000000000004">
      <c r="C16" s="40"/>
    </row>
    <row r="17" spans="3:3" s="39" customFormat="1" x14ac:dyDescent="0.55000000000000004">
      <c r="C17" s="40"/>
    </row>
    <row r="18" spans="3:3" s="39" customFormat="1" x14ac:dyDescent="0.55000000000000004">
      <c r="C18" s="40"/>
    </row>
    <row r="19" spans="3:3" s="39" customFormat="1" x14ac:dyDescent="0.55000000000000004">
      <c r="C19" s="40"/>
    </row>
    <row r="20" spans="3:3" s="39" customFormat="1" x14ac:dyDescent="0.55000000000000004">
      <c r="C20" s="40"/>
    </row>
    <row r="21" spans="3:3" s="39" customFormat="1" x14ac:dyDescent="0.55000000000000004">
      <c r="C21" s="40"/>
    </row>
    <row r="22" spans="3:3" s="39" customFormat="1" x14ac:dyDescent="0.55000000000000004">
      <c r="C22" s="40"/>
    </row>
    <row r="23" spans="3:3" s="39" customFormat="1" x14ac:dyDescent="0.55000000000000004">
      <c r="C23" s="40"/>
    </row>
    <row r="24" spans="3:3" s="39" customFormat="1" x14ac:dyDescent="0.55000000000000004">
      <c r="C24" s="40"/>
    </row>
  </sheetData>
  <sheetProtection algorithmName="SHA-512" hashValue="0k0BO1DYAN9jQSRXOvlaLQh4Eoi9W38td4NhbMD02XQdxc080iDY0qD/npQ9Kj2JEolya+sLg8Jba9Kx2a0W9Q==" saltValue="EFcSW5QcZdaLsMCBQw9Pzg==" spinCount="100000" sheet="1" objects="1" scenarios="1"/>
  <mergeCells count="2">
    <mergeCell ref="A1:C1"/>
    <mergeCell ref="A10:C10"/>
  </mergeCells>
  <printOptions horizontalCentered="1"/>
  <pageMargins left="0.9055118110236221" right="0.9055118110236221" top="0.74803149606299213" bottom="0.74803149606299213" header="0.31496062992125984" footer="0.31496062992125984"/>
  <pageSetup paperSize="9" scale="63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SOPORTES</vt:lpstr>
      <vt:lpstr>MATERIALES Y OTROS</vt:lpstr>
      <vt:lpstr>TOTAL OFERTADO </vt:lpstr>
      <vt:lpstr>'MATERIALES Y OTROS'!Títulos_a_imprimir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MADRID</dc:creator>
  <cp:lastModifiedBy>Enrique Hernández</cp:lastModifiedBy>
  <cp:lastPrinted>2022-07-20T09:05:37Z</cp:lastPrinted>
  <dcterms:created xsi:type="dcterms:W3CDTF">2012-03-27T15:32:55Z</dcterms:created>
  <dcterms:modified xsi:type="dcterms:W3CDTF">2022-07-27T11:54:22Z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fichas A Y B Exp V3 pliego.xlsx</vt:lpwstr>
  </property>
</Properties>
</file>