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17 Servicio de Restauración IFEMA MADRID\6.Consultas, erratas y modificaciones\RESPUESTAS PUBLICADAS\3 Bloque\"/>
    </mc:Choice>
  </mc:AlternateContent>
  <xr:revisionPtr revIDLastSave="0" documentId="13_ncr:1_{29E7E08F-36F0-43DE-A2DD-F84F483B1BA8}" xr6:coauthVersionLast="47" xr6:coauthVersionMax="47" xr10:uidLastSave="{00000000-0000-0000-0000-000000000000}"/>
  <bookViews>
    <workbookView xWindow="-110" yWindow="-110" windowWidth="34620" windowHeight="14020" xr2:uid="{F3661B12-5079-48ED-BC76-62E65942EA4E}"/>
  </bookViews>
  <sheets>
    <sheet name="locales inversion adjudicatario" sheetId="38" r:id="rId1"/>
  </sheets>
  <externalReferences>
    <externalReference r:id="rId2"/>
  </externalReferences>
  <definedNames>
    <definedName name="_xlnm.Print_Area" localSheetId="0">'locales inversion adjudicatario'!$A$4:$F$26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8" l="1"/>
  <c r="J16" i="38"/>
  <c r="J17" i="38"/>
  <c r="J15" i="38"/>
  <c r="J14" i="38"/>
  <c r="J13" i="38"/>
  <c r="J8" i="38"/>
  <c r="J7" i="38"/>
  <c r="J28" i="38"/>
  <c r="J19" i="38"/>
  <c r="J18" i="38"/>
  <c r="F24" i="38"/>
  <c r="G9" i="38"/>
  <c r="G24" i="38"/>
  <c r="D23" i="38"/>
  <c r="D22" i="38"/>
  <c r="D21" i="38"/>
  <c r="D20" i="38"/>
  <c r="D19" i="38"/>
  <c r="D18" i="38"/>
  <c r="D17" i="38"/>
  <c r="D16" i="38"/>
  <c r="D15" i="38"/>
  <c r="D14" i="38"/>
  <c r="D13" i="38"/>
  <c r="G31" i="38" l="1"/>
  <c r="F29" i="38"/>
  <c r="E29" i="38"/>
  <c r="E9" i="38" l="1"/>
  <c r="F9" i="38"/>
  <c r="E24" i="38"/>
  <c r="F31" i="38" l="1"/>
</calcChain>
</file>

<file path=xl/sharedStrings.xml><?xml version="1.0" encoding="utf-8"?>
<sst xmlns="http://schemas.openxmlformats.org/spreadsheetml/2006/main" count="71" uniqueCount="47">
  <si>
    <t>ESTIMADO:</t>
  </si>
  <si>
    <t>TORRES'</t>
  </si>
  <si>
    <t>CODIGO SAP</t>
  </si>
  <si>
    <t>SITUACIÓN</t>
  </si>
  <si>
    <t>m2</t>
  </si>
  <si>
    <t xml:space="preserve">FACTURACIÓN </t>
  </si>
  <si>
    <t>INVERSIÓN MINIMA</t>
  </si>
  <si>
    <t>INVERSIÓN OFERTADA</t>
  </si>
  <si>
    <t xml:space="preserve">APERTURA REFORMADO </t>
  </si>
  <si>
    <t xml:space="preserve">NEW BRAND: Negocios Top </t>
  </si>
  <si>
    <t>I-NUCL-5_7-NPR-R90</t>
  </si>
  <si>
    <t>Núcleo 5-7</t>
  </si>
  <si>
    <t>NEW BRAND: Negocios fast casual (*)</t>
  </si>
  <si>
    <t>I-NUCL-6_8-NPR-R90</t>
  </si>
  <si>
    <t>Núcleo 6-8</t>
  </si>
  <si>
    <t>TOTAL TORRES</t>
  </si>
  <si>
    <t>(*) la apertura de este local debe vincularse a la evolucion de la demanda y rentabilidad de los locales en torres</t>
  </si>
  <si>
    <t>AVENIDA'</t>
  </si>
  <si>
    <t>REINVERSIÓN OFERTADA (MIN 10% INVERSIÓN OFERTADA)</t>
  </si>
  <si>
    <t>coffee bakery</t>
  </si>
  <si>
    <t>I-AREC-P10-LOC-CAF</t>
  </si>
  <si>
    <t>Pabellón 10 Sur</t>
  </si>
  <si>
    <t>coffee internacional</t>
  </si>
  <si>
    <t>I-AREC-P04-LOC-CAF</t>
  </si>
  <si>
    <t>Pabellón 4 Sur(dalucci)</t>
  </si>
  <si>
    <t>healthy (cocina saludable)</t>
  </si>
  <si>
    <t>Pabellón 4 Norte</t>
  </si>
  <si>
    <t>cervecería jamonería</t>
  </si>
  <si>
    <t>Pabellón 8 Norte</t>
  </si>
  <si>
    <t>Latino america o tex mex</t>
  </si>
  <si>
    <t>Pabellón 6 Sur</t>
  </si>
  <si>
    <t>Oriental wok ramen sushi</t>
  </si>
  <si>
    <t>Pabellón 6 Norte</t>
  </si>
  <si>
    <t>cervecería bocatas</t>
  </si>
  <si>
    <t>Pabellón 4 Sur-2</t>
  </si>
  <si>
    <t xml:space="preserve">Food truck </t>
  </si>
  <si>
    <t>Núcleo 8-10</t>
  </si>
  <si>
    <t>Núcleo 7-9</t>
  </si>
  <si>
    <t>Plaza central</t>
  </si>
  <si>
    <t>TOTAL AVENIDA</t>
  </si>
  <si>
    <t>IPM'</t>
  </si>
  <si>
    <t>IPM (restaurante, sin incluir cocina)</t>
  </si>
  <si>
    <t>Exterior</t>
  </si>
  <si>
    <t>TOTAL IPM</t>
  </si>
  <si>
    <t>TOTAL INVERSION DIRECTA OPERADOR</t>
  </si>
  <si>
    <t>Aviso sobre oferta de reinversión</t>
  </si>
  <si>
    <r>
      <rPr>
        <b/>
        <sz val="11"/>
        <color theme="1"/>
        <rFont val="Calibri"/>
        <family val="2"/>
        <scheme val="minor"/>
      </rPr>
      <t>INSTRUCCIONES:</t>
    </r>
    <r>
      <rPr>
        <sz val="11"/>
        <color theme="1"/>
        <rFont val="Calibri"/>
        <family val="2"/>
        <scheme val="minor"/>
      </rPr>
      <t xml:space="preserve"> el licitador deberá cumplimentar las casillas de inversión ofertada para cada unidad (que deberá coincidir con lo facilitado en la documentación de criterios de valoración) y de reinversión (a los 5 años de apertura del local), teniendo en cuenta que esta última deberá ser superior al 10% de la inversión original.
La inversión ofertada deberá ser superior a la inversión mínima que figura.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</si>
</sst>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164" formatCode="#,##0\ &quot;€&quot;"/>
    <numFmt numFmtId="165" formatCode="[$-C0A]mmmm\-yy;@"/>
    <numFmt numFmtId="166" formatCode="#,##0.00\ &quot;€&quot;"/>
    <numFmt numFmtId="167" formatCode="#,##0\ _€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3" fillId="3" borderId="0" xfId="0" quotePrefix="1" applyFont="1" applyFill="1" applyAlignment="1">
      <alignment vertical="top"/>
    </xf>
    <xf numFmtId="0" fontId="3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top" wrapText="1"/>
    </xf>
    <xf numFmtId="0" fontId="4" fillId="3" borderId="1" xfId="0" applyFont="1" applyFill="1" applyBorder="1"/>
    <xf numFmtId="164" fontId="3" fillId="3" borderId="1" xfId="0" applyNumberFormat="1" applyFont="1" applyFill="1" applyBorder="1"/>
    <xf numFmtId="164" fontId="6" fillId="3" borderId="1" xfId="0" applyNumberFormat="1" applyFont="1" applyFill="1" applyBorder="1"/>
    <xf numFmtId="0" fontId="5" fillId="0" borderId="2" xfId="0" applyFont="1" applyBorder="1" applyAlignment="1">
      <alignment horizontal="left" vertical="center" readingOrder="1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3" fontId="4" fillId="0" borderId="2" xfId="0" applyNumberFormat="1" applyFont="1" applyBorder="1"/>
    <xf numFmtId="164" fontId="4" fillId="0" borderId="2" xfId="0" applyNumberFormat="1" applyFont="1" applyBorder="1"/>
    <xf numFmtId="164" fontId="7" fillId="0" borderId="2" xfId="0" applyNumberFormat="1" applyFont="1" applyBorder="1"/>
    <xf numFmtId="0" fontId="4" fillId="2" borderId="0" xfId="0" applyFont="1" applyFill="1"/>
    <xf numFmtId="164" fontId="3" fillId="2" borderId="0" xfId="0" applyNumberFormat="1" applyFont="1" applyFill="1"/>
    <xf numFmtId="164" fontId="6" fillId="2" borderId="0" xfId="0" applyNumberFormat="1" applyFont="1" applyFill="1"/>
    <xf numFmtId="0" fontId="0" fillId="2" borderId="0" xfId="0" applyFill="1"/>
    <xf numFmtId="164" fontId="5" fillId="0" borderId="2" xfId="0" applyNumberFormat="1" applyFont="1" applyBorder="1"/>
    <xf numFmtId="0" fontId="1" fillId="2" borderId="0" xfId="0" applyFont="1" applyFill="1"/>
    <xf numFmtId="164" fontId="8" fillId="3" borderId="1" xfId="0" applyNumberFormat="1" applyFont="1" applyFill="1" applyBorder="1"/>
    <xf numFmtId="165" fontId="4" fillId="2" borderId="0" xfId="0" applyNumberFormat="1" applyFont="1" applyFill="1"/>
    <xf numFmtId="0" fontId="2" fillId="2" borderId="0" xfId="0" applyFont="1" applyFill="1"/>
    <xf numFmtId="0" fontId="2" fillId="3" borderId="0" xfId="0" applyFont="1" applyFill="1" applyAlignment="1">
      <alignment horizontal="center" vertical="center" wrapText="1"/>
    </xf>
    <xf numFmtId="10" fontId="0" fillId="0" borderId="0" xfId="0" applyNumberFormat="1"/>
    <xf numFmtId="0" fontId="9" fillId="0" borderId="0" xfId="0" applyFont="1"/>
    <xf numFmtId="164" fontId="7" fillId="0" borderId="2" xfId="0" applyNumberFormat="1" applyFont="1" applyBorder="1" applyProtection="1">
      <protection locked="0"/>
    </xf>
    <xf numFmtId="166" fontId="7" fillId="0" borderId="2" xfId="1" applyNumberFormat="1" applyFont="1" applyBorder="1" applyProtection="1">
      <protection locked="0"/>
    </xf>
    <xf numFmtId="0" fontId="0" fillId="0" borderId="0" xfId="0" applyAlignment="1">
      <alignment horizontal="left" vertical="center" wrapText="1"/>
    </xf>
    <xf numFmtId="167" fontId="7" fillId="0" borderId="2" xfId="0" applyNumberFormat="1" applyFont="1" applyBorder="1" applyProtection="1">
      <protection locked="0"/>
    </xf>
    <xf numFmtId="164" fontId="7" fillId="0" borderId="2" xfId="0" applyNumberFormat="1" applyFont="1" applyBorder="1" applyProtection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ifemaes.sharepoint.com/00_TRABAJOS%20ANGEL/IFEMA/2_CONSULTORIA%20PLIEGO%20FASE%201/PLIEGOS/220303_REVISION%20PLIEGO%20POST%20COVID/CONCESION%20RESTAURACION/220905_facturacion%20inversion%20y%20reparto%20COSTES%20OBRAS%202022%20para%20pliego.xlsx?A216CB8C" TargetMode="External"/><Relationship Id="rId1" Type="http://schemas.openxmlformats.org/officeDocument/2006/relationships/externalLinkPath" Target="file:///\\A216CB8C\220905_facturacion%20inversion%20y%20reparto%20COSTES%20OBRAS%202022%20para%20plie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es inversion ifema"/>
      <sheetName val="locales inversion adjudicatario"/>
      <sheetName val="solo para listados"/>
      <sheetName val="31 LOCALES FIFTH AVENUE"/>
      <sheetName val="resumen global"/>
      <sheetName val="resumen para 3.1 pliegojuridico"/>
      <sheetName val="estimacion del canon"/>
    </sheetNames>
    <sheetDataSet>
      <sheetData sheetId="0"/>
      <sheetData sheetId="1"/>
      <sheetData sheetId="2"/>
      <sheetData sheetId="3">
        <row r="4">
          <cell r="D4">
            <v>200</v>
          </cell>
        </row>
        <row r="5">
          <cell r="D5">
            <v>100</v>
          </cell>
        </row>
        <row r="6">
          <cell r="D6">
            <v>200</v>
          </cell>
        </row>
        <row r="7">
          <cell r="D7">
            <v>135</v>
          </cell>
        </row>
        <row r="8">
          <cell r="D8">
            <v>100</v>
          </cell>
        </row>
        <row r="9">
          <cell r="D9">
            <v>100</v>
          </cell>
        </row>
        <row r="10">
          <cell r="D10">
            <v>100</v>
          </cell>
        </row>
        <row r="11">
          <cell r="D11">
            <v>50</v>
          </cell>
        </row>
        <row r="12">
          <cell r="D12">
            <v>50</v>
          </cell>
        </row>
        <row r="13">
          <cell r="D13">
            <v>50</v>
          </cell>
        </row>
        <row r="14">
          <cell r="D14">
            <v>50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7DDB-46E8-4087-8E62-40760EEE1628}">
  <sheetPr>
    <pageSetUpPr fitToPage="1"/>
  </sheetPr>
  <dimension ref="A2:J32"/>
  <sheetViews>
    <sheetView showGridLines="0" tabSelected="1" topLeftCell="A7" zoomScale="115" zoomScaleNormal="115" workbookViewId="0">
      <selection activeCell="I16" sqref="I16"/>
    </sheetView>
  </sheetViews>
  <sheetFormatPr baseColWidth="10" defaultColWidth="11.453125" defaultRowHeight="14.5" x14ac:dyDescent="0.35"/>
  <cols>
    <col min="1" max="1" width="30.7265625" customWidth="1"/>
    <col min="2" max="2" width="20.54296875" hidden="1" customWidth="1"/>
    <col min="3" max="3" width="20.81640625" bestFit="1" customWidth="1"/>
    <col min="4" max="4" width="4" customWidth="1"/>
    <col min="5" max="7" width="14.81640625" customWidth="1"/>
    <col min="8" max="8" width="18.7265625" style="1" bestFit="1" customWidth="1"/>
    <col min="9" max="9" width="18.453125" customWidth="1"/>
    <col min="10" max="10" width="33.54296875" customWidth="1"/>
  </cols>
  <sheetData>
    <row r="2" spans="1:10" ht="69.650000000000006" customHeight="1" x14ac:dyDescent="0.35">
      <c r="A2" s="28" t="s">
        <v>46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35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0" x14ac:dyDescent="0.35">
      <c r="A4" s="14"/>
      <c r="B4" s="14"/>
      <c r="C4" s="14"/>
      <c r="D4" s="15"/>
      <c r="E4" s="16"/>
      <c r="F4" s="16"/>
      <c r="G4" s="16"/>
      <c r="H4" s="14"/>
    </row>
    <row r="5" spans="1:10" s="1" customFormat="1" ht="13" x14ac:dyDescent="0.3">
      <c r="A5" s="14"/>
      <c r="B5" s="14"/>
      <c r="C5" s="14"/>
      <c r="D5" s="15"/>
      <c r="E5" s="22" t="s">
        <v>0</v>
      </c>
      <c r="F5" s="22"/>
      <c r="G5" s="22"/>
      <c r="H5" s="22"/>
      <c r="I5" s="22"/>
    </row>
    <row r="6" spans="1:10" s="1" customFormat="1" ht="36.65" customHeight="1" x14ac:dyDescent="0.3">
      <c r="A6" s="2" t="s">
        <v>1</v>
      </c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23" t="s">
        <v>7</v>
      </c>
      <c r="H6" s="4" t="s">
        <v>8</v>
      </c>
      <c r="I6" s="4" t="s">
        <v>18</v>
      </c>
      <c r="J6" s="23" t="s">
        <v>45</v>
      </c>
    </row>
    <row r="7" spans="1:10" s="1" customFormat="1" x14ac:dyDescent="0.35">
      <c r="A7" s="8" t="s">
        <v>9</v>
      </c>
      <c r="B7" s="10" t="s">
        <v>10</v>
      </c>
      <c r="C7" s="10" t="s">
        <v>11</v>
      </c>
      <c r="D7" s="11">
        <v>360</v>
      </c>
      <c r="E7" s="18">
        <v>3838600</v>
      </c>
      <c r="F7" s="13">
        <v>471900.00000000006</v>
      </c>
      <c r="G7" s="26"/>
      <c r="H7" s="21">
        <v>45170</v>
      </c>
      <c r="I7" s="29"/>
      <c r="J7" s="25" t="str">
        <f>IF(G7=0,"",IF(I7&gt;=G7*0.1,"","REINVERSIÓN INFERIOR AL 10%, CORREGIR"))</f>
        <v/>
      </c>
    </row>
    <row r="8" spans="1:10" s="1" customFormat="1" x14ac:dyDescent="0.35">
      <c r="A8" s="8" t="s">
        <v>12</v>
      </c>
      <c r="B8" s="10" t="s">
        <v>13</v>
      </c>
      <c r="C8" s="10" t="s">
        <v>14</v>
      </c>
      <c r="D8" s="11">
        <v>360</v>
      </c>
      <c r="E8" s="18">
        <v>2590600</v>
      </c>
      <c r="F8" s="13">
        <v>493349.99999999994</v>
      </c>
      <c r="G8" s="26"/>
      <c r="H8" s="21">
        <v>45536</v>
      </c>
      <c r="I8" s="29"/>
      <c r="J8" s="25" t="str">
        <f>IF(G8=0,"",IF(I8&gt;=G8*0.1,"","REINVERSIÓN INFERIOR AL 10%, CORREGIR"))</f>
        <v/>
      </c>
    </row>
    <row r="9" spans="1:10" s="1" customFormat="1" ht="13.5" thickBot="1" x14ac:dyDescent="0.35">
      <c r="A9" s="5" t="s">
        <v>15</v>
      </c>
      <c r="B9" s="5"/>
      <c r="C9" s="5"/>
      <c r="D9" s="6"/>
      <c r="E9" s="7">
        <f>SUM(E7:E8)</f>
        <v>6429200</v>
      </c>
      <c r="F9" s="20">
        <f>SUM(F7:F8)</f>
        <v>965250</v>
      </c>
      <c r="G9" s="20">
        <f>SUM(G7:G8)</f>
        <v>0</v>
      </c>
      <c r="H9" s="14"/>
    </row>
    <row r="10" spans="1:10" s="1" customFormat="1" ht="13.5" thickTop="1" x14ac:dyDescent="0.3">
      <c r="A10" s="1" t="s">
        <v>16</v>
      </c>
      <c r="B10" s="14"/>
      <c r="C10" s="14"/>
      <c r="D10" s="14"/>
      <c r="E10" s="14"/>
      <c r="F10" s="14"/>
      <c r="G10" s="14"/>
      <c r="H10" s="14"/>
    </row>
    <row r="11" spans="1:10" s="1" customFormat="1" ht="13" x14ac:dyDescent="0.3">
      <c r="A11" s="14"/>
      <c r="B11" s="14"/>
      <c r="C11" s="14"/>
      <c r="D11" s="14"/>
      <c r="E11" s="22" t="s">
        <v>0</v>
      </c>
      <c r="F11" s="22"/>
      <c r="G11" s="22"/>
      <c r="H11" s="22"/>
      <c r="I11" s="22"/>
    </row>
    <row r="12" spans="1:10" ht="36" x14ac:dyDescent="0.35">
      <c r="A12" s="2" t="s">
        <v>17</v>
      </c>
      <c r="B12" s="3" t="s">
        <v>2</v>
      </c>
      <c r="C12" s="3" t="s">
        <v>3</v>
      </c>
      <c r="D12" s="3" t="s">
        <v>4</v>
      </c>
      <c r="E12" s="4" t="s">
        <v>5</v>
      </c>
      <c r="F12" s="4" t="s">
        <v>6</v>
      </c>
      <c r="G12" s="23" t="s">
        <v>7</v>
      </c>
      <c r="H12" s="4" t="s">
        <v>8</v>
      </c>
      <c r="I12" s="4" t="s">
        <v>18</v>
      </c>
      <c r="J12" s="23" t="s">
        <v>45</v>
      </c>
    </row>
    <row r="13" spans="1:10" x14ac:dyDescent="0.35">
      <c r="A13" s="8" t="s">
        <v>19</v>
      </c>
      <c r="B13" s="9" t="s">
        <v>20</v>
      </c>
      <c r="C13" s="10" t="s">
        <v>21</v>
      </c>
      <c r="D13" s="11">
        <f>'[1]31 LOCALES FIFTH AVENUE'!D4</f>
        <v>200</v>
      </c>
      <c r="E13" s="12">
        <v>4873100</v>
      </c>
      <c r="F13" s="13">
        <v>264000</v>
      </c>
      <c r="G13" s="26"/>
      <c r="H13" s="21">
        <v>45170</v>
      </c>
      <c r="I13" s="29"/>
      <c r="J13" s="25" t="str">
        <f t="shared" ref="J13:J19" si="0">IF(G13=0,"",IF(I13&gt;=G13*0.1,"","REINVERSIÓN INFERIOR AL 10%, CORREGIR"))</f>
        <v/>
      </c>
    </row>
    <row r="14" spans="1:10" x14ac:dyDescent="0.35">
      <c r="A14" s="8" t="s">
        <v>22</v>
      </c>
      <c r="B14" s="9" t="s">
        <v>23</v>
      </c>
      <c r="C14" s="10" t="s">
        <v>24</v>
      </c>
      <c r="D14" s="11">
        <f>'[1]31 LOCALES FIFTH AVENUE'!D5</f>
        <v>100</v>
      </c>
      <c r="E14" s="12">
        <v>5725000</v>
      </c>
      <c r="F14" s="13">
        <v>216000</v>
      </c>
      <c r="G14" s="26"/>
      <c r="H14" s="21">
        <v>45170</v>
      </c>
      <c r="I14" s="29"/>
      <c r="J14" s="25" t="str">
        <f t="shared" si="0"/>
        <v/>
      </c>
    </row>
    <row r="15" spans="1:10" x14ac:dyDescent="0.35">
      <c r="A15" s="8" t="s">
        <v>25</v>
      </c>
      <c r="B15" s="9"/>
      <c r="C15" s="10" t="s">
        <v>26</v>
      </c>
      <c r="D15" s="11">
        <f>'[1]31 LOCALES FIFTH AVENUE'!D6</f>
        <v>200</v>
      </c>
      <c r="E15" s="12">
        <v>4887000</v>
      </c>
      <c r="F15" s="13">
        <v>288000</v>
      </c>
      <c r="G15" s="26"/>
      <c r="H15" s="21">
        <v>45108</v>
      </c>
      <c r="I15" s="29"/>
      <c r="J15" s="25" t="str">
        <f t="shared" si="0"/>
        <v/>
      </c>
    </row>
    <row r="16" spans="1:10" x14ac:dyDescent="0.35">
      <c r="A16" s="8" t="s">
        <v>27</v>
      </c>
      <c r="B16" s="9"/>
      <c r="C16" s="10" t="s">
        <v>28</v>
      </c>
      <c r="D16" s="11">
        <f>'[1]31 LOCALES FIFTH AVENUE'!D7</f>
        <v>135</v>
      </c>
      <c r="E16" s="12">
        <v>4162000</v>
      </c>
      <c r="F16" s="13">
        <v>194400</v>
      </c>
      <c r="G16" s="26"/>
      <c r="H16" s="21">
        <v>45108</v>
      </c>
      <c r="I16" s="29"/>
      <c r="J16" s="25" t="str">
        <f t="shared" si="0"/>
        <v/>
      </c>
    </row>
    <row r="17" spans="1:10" x14ac:dyDescent="0.35">
      <c r="A17" s="8" t="s">
        <v>29</v>
      </c>
      <c r="B17" s="9"/>
      <c r="C17" s="10" t="s">
        <v>30</v>
      </c>
      <c r="D17" s="11">
        <f>'[1]31 LOCALES FIFTH AVENUE'!D8</f>
        <v>100</v>
      </c>
      <c r="E17" s="12">
        <v>3848500</v>
      </c>
      <c r="F17" s="13">
        <v>156000</v>
      </c>
      <c r="G17" s="26"/>
      <c r="H17" s="21">
        <v>45108</v>
      </c>
      <c r="I17" s="29"/>
      <c r="J17" s="25" t="str">
        <f t="shared" si="0"/>
        <v/>
      </c>
    </row>
    <row r="18" spans="1:10" x14ac:dyDescent="0.35">
      <c r="A18" s="8" t="s">
        <v>31</v>
      </c>
      <c r="B18" s="9"/>
      <c r="C18" s="10" t="s">
        <v>32</v>
      </c>
      <c r="D18" s="11">
        <f>'[1]31 LOCALES FIFTH AVENUE'!D9</f>
        <v>100</v>
      </c>
      <c r="E18" s="12">
        <v>3122900</v>
      </c>
      <c r="F18" s="13">
        <v>156000</v>
      </c>
      <c r="G18" s="26"/>
      <c r="H18" s="21">
        <v>45108</v>
      </c>
      <c r="I18" s="29"/>
      <c r="J18" s="25" t="str">
        <f t="shared" si="0"/>
        <v/>
      </c>
    </row>
    <row r="19" spans="1:10" x14ac:dyDescent="0.35">
      <c r="A19" s="8" t="s">
        <v>33</v>
      </c>
      <c r="B19" s="9"/>
      <c r="C19" s="10" t="s">
        <v>34</v>
      </c>
      <c r="D19" s="11">
        <f>'[1]31 LOCALES FIFTH AVENUE'!D10</f>
        <v>100</v>
      </c>
      <c r="E19" s="12">
        <v>2918100</v>
      </c>
      <c r="F19" s="13">
        <v>168000</v>
      </c>
      <c r="G19" s="26"/>
      <c r="H19" s="21">
        <v>45108</v>
      </c>
      <c r="I19" s="29"/>
      <c r="J19" s="25" t="str">
        <f t="shared" si="0"/>
        <v/>
      </c>
    </row>
    <row r="20" spans="1:10" x14ac:dyDescent="0.35">
      <c r="A20" s="8" t="s">
        <v>35</v>
      </c>
      <c r="B20" s="9"/>
      <c r="C20" s="10" t="s">
        <v>36</v>
      </c>
      <c r="D20" s="11">
        <f>'[1]31 LOCALES FIFTH AVENUE'!D11</f>
        <v>50</v>
      </c>
      <c r="E20" s="12">
        <v>1153100</v>
      </c>
      <c r="F20" s="13">
        <v>62500</v>
      </c>
      <c r="G20" s="26"/>
      <c r="H20" s="21">
        <v>45061</v>
      </c>
      <c r="I20" s="30">
        <v>0</v>
      </c>
      <c r="J20" s="24"/>
    </row>
    <row r="21" spans="1:10" x14ac:dyDescent="0.35">
      <c r="A21" s="8" t="s">
        <v>35</v>
      </c>
      <c r="B21" s="9"/>
      <c r="C21" s="10" t="s">
        <v>37</v>
      </c>
      <c r="D21" s="11">
        <f>'[1]31 LOCALES FIFTH AVENUE'!D12</f>
        <v>50</v>
      </c>
      <c r="E21" s="12">
        <v>1004000</v>
      </c>
      <c r="F21" s="13">
        <v>62500</v>
      </c>
      <c r="G21" s="26"/>
      <c r="H21" s="21">
        <v>45061</v>
      </c>
      <c r="I21" s="30">
        <v>0</v>
      </c>
      <c r="J21" s="24"/>
    </row>
    <row r="22" spans="1:10" x14ac:dyDescent="0.35">
      <c r="A22" s="8" t="s">
        <v>35</v>
      </c>
      <c r="B22" s="9"/>
      <c r="C22" s="10" t="s">
        <v>38</v>
      </c>
      <c r="D22" s="11">
        <f>'[1]31 LOCALES FIFTH AVENUE'!D13</f>
        <v>50</v>
      </c>
      <c r="E22" s="12">
        <v>756500</v>
      </c>
      <c r="F22" s="13">
        <v>62500</v>
      </c>
      <c r="G22" s="26"/>
      <c r="H22" s="21">
        <v>45061</v>
      </c>
      <c r="I22" s="30">
        <v>0</v>
      </c>
      <c r="J22" s="24"/>
    </row>
    <row r="23" spans="1:10" x14ac:dyDescent="0.35">
      <c r="A23" s="8" t="s">
        <v>35</v>
      </c>
      <c r="B23" s="9"/>
      <c r="C23" s="10" t="s">
        <v>38</v>
      </c>
      <c r="D23" s="11">
        <f>'[1]31 LOCALES FIFTH AVENUE'!D14</f>
        <v>50</v>
      </c>
      <c r="E23" s="12">
        <v>680300</v>
      </c>
      <c r="F23" s="13">
        <v>62500</v>
      </c>
      <c r="G23" s="26"/>
      <c r="H23" s="21">
        <v>45061</v>
      </c>
      <c r="I23" s="30">
        <v>0</v>
      </c>
      <c r="J23" s="24"/>
    </row>
    <row r="24" spans="1:10" ht="15" thickBot="1" x14ac:dyDescent="0.4">
      <c r="A24" s="5" t="s">
        <v>39</v>
      </c>
      <c r="B24" s="5"/>
      <c r="C24" s="5"/>
      <c r="D24" s="6"/>
      <c r="E24" s="6">
        <f>SUM(E13:E23)</f>
        <v>33130500</v>
      </c>
      <c r="F24" s="20">
        <f>SUM(F13:F23)</f>
        <v>1692400</v>
      </c>
      <c r="G24" s="20">
        <f>SUM(G13:G23)</f>
        <v>0</v>
      </c>
      <c r="H24" s="14"/>
    </row>
    <row r="25" spans="1:10" ht="15" thickTop="1" x14ac:dyDescent="0.35">
      <c r="A25" s="14"/>
      <c r="B25" s="14"/>
      <c r="C25" s="14"/>
      <c r="D25" s="14"/>
      <c r="E25" s="14"/>
      <c r="F25" s="14"/>
      <c r="G25" s="14"/>
      <c r="H25" s="14"/>
    </row>
    <row r="26" spans="1:10" s="1" customFormat="1" ht="13" x14ac:dyDescent="0.3">
      <c r="A26" s="14"/>
      <c r="B26" s="14"/>
      <c r="C26" s="14"/>
      <c r="D26" s="14"/>
      <c r="E26" s="22" t="s">
        <v>0</v>
      </c>
      <c r="F26" s="22"/>
      <c r="G26" s="22"/>
      <c r="H26" s="22"/>
      <c r="I26" s="22"/>
    </row>
    <row r="27" spans="1:10" ht="36" x14ac:dyDescent="0.35">
      <c r="A27" s="2" t="s">
        <v>40</v>
      </c>
      <c r="B27" s="3" t="s">
        <v>2</v>
      </c>
      <c r="C27" s="3" t="s">
        <v>3</v>
      </c>
      <c r="D27" s="3" t="s">
        <v>4</v>
      </c>
      <c r="E27" s="4" t="s">
        <v>5</v>
      </c>
      <c r="F27" s="4" t="s">
        <v>6</v>
      </c>
      <c r="G27" s="4" t="s">
        <v>7</v>
      </c>
      <c r="H27" s="4" t="s">
        <v>8</v>
      </c>
      <c r="I27" s="4" t="s">
        <v>18</v>
      </c>
      <c r="J27" s="23" t="s">
        <v>45</v>
      </c>
    </row>
    <row r="28" spans="1:10" x14ac:dyDescent="0.35">
      <c r="A28" s="8" t="s">
        <v>41</v>
      </c>
      <c r="B28" s="10"/>
      <c r="C28" s="10" t="s">
        <v>42</v>
      </c>
      <c r="D28" s="11">
        <v>900</v>
      </c>
      <c r="E28" s="18">
        <v>5926000</v>
      </c>
      <c r="F28" s="13">
        <v>650000</v>
      </c>
      <c r="G28" s="27"/>
      <c r="H28" s="21">
        <v>45536</v>
      </c>
      <c r="I28" s="29"/>
      <c r="J28" s="25" t="str">
        <f t="shared" ref="J28" si="1">IF(G28=0,"",IF(I28&gt;=G28*0.1,"","REINVERSIÓN INFERIOR AL 10%, CORREGIR"))</f>
        <v/>
      </c>
    </row>
    <row r="29" spans="1:10" ht="15" thickBot="1" x14ac:dyDescent="0.4">
      <c r="A29" s="5" t="s">
        <v>43</v>
      </c>
      <c r="B29" s="5"/>
      <c r="C29" s="5"/>
      <c r="D29" s="6"/>
      <c r="E29" s="7">
        <f>SUM(E27:E28)</f>
        <v>5926000</v>
      </c>
      <c r="F29" s="20">
        <f>SUM(F27:F28)</f>
        <v>650000</v>
      </c>
      <c r="G29" s="20">
        <f>+G28</f>
        <v>0</v>
      </c>
      <c r="H29" s="19"/>
      <c r="I29" s="17"/>
    </row>
    <row r="30" spans="1:10" ht="15" thickTop="1" x14ac:dyDescent="0.35">
      <c r="A30" s="17"/>
      <c r="B30" s="17"/>
      <c r="C30" s="17"/>
      <c r="D30" s="17"/>
      <c r="E30" s="17"/>
      <c r="F30" s="17"/>
      <c r="G30" s="17"/>
      <c r="H30" s="19"/>
      <c r="I30" s="17"/>
    </row>
    <row r="31" spans="1:10" ht="15" thickBot="1" x14ac:dyDescent="0.4">
      <c r="A31" s="5" t="s">
        <v>44</v>
      </c>
      <c r="B31" s="5"/>
      <c r="C31" s="5"/>
      <c r="D31" s="6"/>
      <c r="E31" s="6"/>
      <c r="F31" s="20">
        <f>F9+F24+F29</f>
        <v>3307650</v>
      </c>
      <c r="G31" s="20">
        <f>G9+G24+G29</f>
        <v>0</v>
      </c>
      <c r="H31" s="19"/>
      <c r="I31" s="17"/>
    </row>
    <row r="32" spans="1:10" ht="15" thickTop="1" x14ac:dyDescent="0.35"/>
  </sheetData>
  <sheetProtection algorithmName="SHA-512" hashValue="AEJL3zYbrRRY+107GrMcb3u4acL7Xb5B9LznmOd0o7ygRMybcUQOkVCk3l4E/6t4hhw0C4hyepWhkj5nghQg5Q==" saltValue="QV7mKaAslQEL9h0MYtRCyA==" spinCount="100000" sheet="1" selectLockedCells="1"/>
  <mergeCells count="1">
    <mergeCell ref="A2:J3"/>
  </mergeCells>
  <printOptions horizontalCentered="1" verticalCentered="1"/>
  <pageMargins left="0.43307086614173229" right="0.23622047244094491" top="0.15748031496062992" bottom="0.15748031496062992" header="0.31496062992125984" footer="0.31496062992125984"/>
  <pageSetup paperSize="8" scale="70" orientation="landscape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90BA4CE2C93D4286761C08A6C2EE1D" ma:contentTypeVersion="12" ma:contentTypeDescription="Create a new document." ma:contentTypeScope="" ma:versionID="78b922aee22869308ce152b6bb7caa74">
  <xsd:schema xmlns:xsd="http://www.w3.org/2001/XMLSchema" xmlns:xs="http://www.w3.org/2001/XMLSchema" xmlns:p="http://schemas.microsoft.com/office/2006/metadata/properties" xmlns:ns1="http://schemas.microsoft.com/sharepoint/v3" xmlns:ns2="1f571ee5-bc4a-44ca-b46b-4974aae7525f" xmlns:ns3="35f39592-ca6f-4c09-88d8-23c52f8841ab" targetNamespace="http://schemas.microsoft.com/office/2006/metadata/properties" ma:root="true" ma:fieldsID="d759d8bd6131449a4fe032cabadbd6a5" ns1:_="" ns2:_="" ns3:_="">
    <xsd:import namespace="http://schemas.microsoft.com/sharepoint/v3"/>
    <xsd:import namespace="1f571ee5-bc4a-44ca-b46b-4974aae7525f"/>
    <xsd:import namespace="35f39592-ca6f-4c09-88d8-23c52f884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71ee5-bc4a-44ca-b46b-4974aae752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39592-ca6f-4c09-88d8-23c52f884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ef692a6-2386-4733-95eb-5133fbf7c8cb}" ma:internalName="TaxCatchAll" ma:showField="CatchAllData" ma:web="35f39592-ca6f-4c09-88d8-23c52f8841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1f571ee5-bc4a-44ca-b46b-4974aae7525f">
      <Terms xmlns="http://schemas.microsoft.com/office/infopath/2007/PartnerControls"/>
    </lcf76f155ced4ddcb4097134ff3c332f>
    <TaxCatchAll xmlns="35f39592-ca6f-4c09-88d8-23c52f8841ab" xsi:nil="true"/>
  </documentManagement>
</p:properties>
</file>

<file path=customXml/itemProps1.xml><?xml version="1.0" encoding="utf-8"?>
<ds:datastoreItem xmlns:ds="http://schemas.openxmlformats.org/officeDocument/2006/customXml" ds:itemID="{7807AA13-8B41-4A01-A31E-A82FF55530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67A7EC-CCA2-42BA-8334-602ACB224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571ee5-bc4a-44ca-b46b-4974aae7525f"/>
    <ds:schemaRef ds:uri="35f39592-ca6f-4c09-88d8-23c52f8841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BA574D-CEBE-4946-AAA3-7966302BF3EE}">
  <ds:schemaRefs>
    <ds:schemaRef ds:uri="http://purl.org/dc/elements/1.1/"/>
    <ds:schemaRef ds:uri="http://schemas.microsoft.com/office/infopath/2007/PartnerControls"/>
    <ds:schemaRef ds:uri="http://schemas.microsoft.com/sharepoint/v3"/>
    <ds:schemaRef ds:uri="http://purl.org/dc/terms/"/>
    <ds:schemaRef ds:uri="1f571ee5-bc4a-44ca-b46b-4974aae7525f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35f39592-ca6f-4c09-88d8-23c52f8841a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locales inversion adjudicatario</vt:lpstr>
      <vt:lpstr>'locales inversion adjudicatario'!Área_de_impresión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</dc:creator>
  <cp:keywords/>
  <dc:description/>
  <cp:lastModifiedBy>Ignacio Gómez</cp:lastModifiedBy>
  <cp:revision/>
  <dcterms:created xsi:type="dcterms:W3CDTF">2020-03-17T16:39:48Z</dcterms:created>
  <dcterms:modified xsi:type="dcterms:W3CDTF">2022-11-17T19:06:32Z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0x010100C390BA4CE2C93D4286761C08A6C2EE1D</vt:lpwstr>
  </property>
  <property fmtid="{D5CDD505-2E9C-101B-9397-08002B2CF9AE}" pid="3" name="MediaServiceImageTags">
    <vt:lpwstr/>
  </property>
</Properties>
</file>