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051 Obra terrazas hostelería Avda. Central\3.Pliego y calendario\"/>
    </mc:Choice>
  </mc:AlternateContent>
  <xr:revisionPtr revIDLastSave="0" documentId="13_ncr:1_{61353F10-E0A1-45CE-A3A6-1BEDA8A6EDAE}" xr6:coauthVersionLast="47" xr6:coauthVersionMax="47" xr10:uidLastSave="{00000000-0000-0000-0000-000000000000}"/>
  <bookViews>
    <workbookView xWindow="-120" yWindow="-16320" windowWidth="29040" windowHeight="15840" xr2:uid="{4EE2B5FA-686B-465D-BF5D-DBD320839BC3}"/>
  </bookViews>
  <sheets>
    <sheet name="23_051" sheetId="2" r:id="rId1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6" i="2" l="1"/>
  <c r="I25" i="2"/>
  <c r="H89" i="2"/>
  <c r="H95" i="2"/>
  <c r="H94" i="2"/>
  <c r="H93" i="2"/>
  <c r="H92" i="2"/>
  <c r="H90" i="2"/>
  <c r="H88" i="2"/>
  <c r="H87" i="2"/>
  <c r="H85" i="2"/>
  <c r="H84" i="2"/>
  <c r="H83" i="2"/>
  <c r="H82" i="2"/>
  <c r="H80" i="2"/>
  <c r="H79" i="2"/>
  <c r="H78" i="2"/>
  <c r="H77" i="2"/>
  <c r="H75" i="2"/>
  <c r="H74" i="2"/>
  <c r="H73" i="2"/>
  <c r="H72" i="2"/>
  <c r="I11" i="2" l="1"/>
  <c r="I101" i="2" l="1"/>
  <c r="I100" i="2" s="1"/>
  <c r="G101" i="2"/>
  <c r="G100" i="2" s="1"/>
  <c r="I98" i="2"/>
  <c r="G98" i="2"/>
  <c r="I97" i="2"/>
  <c r="G97" i="2"/>
  <c r="I95" i="2"/>
  <c r="G95" i="2"/>
  <c r="I94" i="2"/>
  <c r="G94" i="2"/>
  <c r="I93" i="2"/>
  <c r="G93" i="2"/>
  <c r="I92" i="2"/>
  <c r="G92" i="2"/>
  <c r="I90" i="2"/>
  <c r="G90" i="2"/>
  <c r="I89" i="2"/>
  <c r="G89" i="2"/>
  <c r="I88" i="2"/>
  <c r="G88" i="2"/>
  <c r="I87" i="2"/>
  <c r="G87" i="2"/>
  <c r="I85" i="2"/>
  <c r="G85" i="2"/>
  <c r="I84" i="2"/>
  <c r="G84" i="2"/>
  <c r="I83" i="2"/>
  <c r="G83" i="2"/>
  <c r="I82" i="2"/>
  <c r="G82" i="2"/>
  <c r="I80" i="2"/>
  <c r="G80" i="2"/>
  <c r="I79" i="2"/>
  <c r="G79" i="2"/>
  <c r="I78" i="2"/>
  <c r="G78" i="2"/>
  <c r="I77" i="2"/>
  <c r="G77" i="2"/>
  <c r="I75" i="2"/>
  <c r="G75" i="2"/>
  <c r="I74" i="2"/>
  <c r="G74" i="2"/>
  <c r="I73" i="2"/>
  <c r="G73" i="2"/>
  <c r="I72" i="2"/>
  <c r="G72" i="2"/>
  <c r="I70" i="2"/>
  <c r="G70" i="2"/>
  <c r="I69" i="2"/>
  <c r="G69" i="2"/>
  <c r="I68" i="2"/>
  <c r="G68" i="2"/>
  <c r="I67" i="2"/>
  <c r="G67" i="2"/>
  <c r="I63" i="2"/>
  <c r="G63" i="2"/>
  <c r="I62" i="2"/>
  <c r="G62" i="2"/>
  <c r="I61" i="2"/>
  <c r="G61" i="2"/>
  <c r="I60" i="2"/>
  <c r="G60" i="2"/>
  <c r="I59" i="2"/>
  <c r="G59" i="2"/>
  <c r="I56" i="2"/>
  <c r="G56" i="2"/>
  <c r="I57" i="2"/>
  <c r="G57" i="2"/>
  <c r="I55" i="2"/>
  <c r="G55" i="2"/>
  <c r="I54" i="2"/>
  <c r="G54" i="2"/>
  <c r="I53" i="2"/>
  <c r="G53" i="2"/>
  <c r="I51" i="2"/>
  <c r="G51" i="2"/>
  <c r="I50" i="2"/>
  <c r="G50" i="2"/>
  <c r="I49" i="2"/>
  <c r="G49" i="2"/>
  <c r="I48" i="2"/>
  <c r="G48" i="2"/>
  <c r="I46" i="2"/>
  <c r="G46" i="2"/>
  <c r="I45" i="2"/>
  <c r="G45" i="2"/>
  <c r="I44" i="2"/>
  <c r="G44" i="2"/>
  <c r="I43" i="2"/>
  <c r="G43" i="2"/>
  <c r="I41" i="2"/>
  <c r="G41" i="2"/>
  <c r="I40" i="2"/>
  <c r="G40" i="2"/>
  <c r="I39" i="2"/>
  <c r="G39" i="2"/>
  <c r="I38" i="2"/>
  <c r="G38" i="2"/>
  <c r="G35" i="2"/>
  <c r="I35" i="2"/>
  <c r="I34" i="2"/>
  <c r="G34" i="2"/>
  <c r="I17" i="2"/>
  <c r="G17" i="2"/>
  <c r="I36" i="2"/>
  <c r="I33" i="2"/>
  <c r="I29" i="2"/>
  <c r="I28" i="2"/>
  <c r="I27" i="2"/>
  <c r="I22" i="2"/>
  <c r="I21" i="2"/>
  <c r="I18" i="2"/>
  <c r="I16" i="2"/>
  <c r="I13" i="2"/>
  <c r="I12" i="2"/>
  <c r="I8" i="2"/>
  <c r="I7" i="2" s="1"/>
  <c r="G36" i="2"/>
  <c r="G33" i="2"/>
  <c r="G29" i="2"/>
  <c r="G28" i="2"/>
  <c r="G27" i="2"/>
  <c r="G26" i="2"/>
  <c r="G25" i="2"/>
  <c r="G24" i="2" s="1"/>
  <c r="G22" i="2"/>
  <c r="G21" i="2"/>
  <c r="G20" i="2" s="1"/>
  <c r="G18" i="2"/>
  <c r="G16" i="2"/>
  <c r="G13" i="2"/>
  <c r="G12" i="2"/>
  <c r="G11" i="2"/>
  <c r="G10" i="2" s="1"/>
  <c r="G8" i="2"/>
  <c r="G7" i="2" s="1"/>
  <c r="I24" i="2" l="1"/>
  <c r="I10" i="2"/>
  <c r="G65" i="2"/>
  <c r="I65" i="2"/>
  <c r="I15" i="2"/>
  <c r="I31" i="2"/>
  <c r="G15" i="2"/>
  <c r="G31" i="2"/>
  <c r="I20" i="2"/>
  <c r="G105" i="2"/>
  <c r="G107" i="2" s="1"/>
  <c r="I105" i="2" l="1"/>
  <c r="I107" i="2" s="1"/>
  <c r="G108" i="2"/>
  <c r="G109" i="2" s="1"/>
  <c r="G111" i="2" s="1"/>
  <c r="I108" i="2" l="1"/>
  <c r="I109" i="2" s="1"/>
  <c r="I111" i="2" s="1"/>
</calcChain>
</file>

<file path=xl/sharedStrings.xml><?xml version="1.0" encoding="utf-8"?>
<sst xmlns="http://schemas.openxmlformats.org/spreadsheetml/2006/main" count="357" uniqueCount="148">
  <si>
    <t>Código</t>
  </si>
  <si>
    <t>Resumen</t>
  </si>
  <si>
    <t>Nat</t>
  </si>
  <si>
    <t>Ud</t>
  </si>
  <si>
    <t>Capítulo</t>
  </si>
  <si>
    <t/>
  </si>
  <si>
    <t>Partida</t>
  </si>
  <si>
    <t>ud</t>
  </si>
  <si>
    <t>m2</t>
  </si>
  <si>
    <t>VARIOS</t>
  </si>
  <si>
    <t>SEGURIDAD Y SALUD</t>
  </si>
  <si>
    <t>Medición (a)</t>
  </si>
  <si>
    <t xml:space="preserve">Importe unitario máximo.
(b) </t>
  </si>
  <si>
    <t>Importe total máximo
(a x b)</t>
  </si>
  <si>
    <t>13% GASTOS GENERALES</t>
  </si>
  <si>
    <t>6% BENEFICIO INDUSTRIAL</t>
  </si>
  <si>
    <t>SUMA DE GASTOS G.G. Y B.I.</t>
  </si>
  <si>
    <t>Importe unitario ofertado 
(c)</t>
  </si>
  <si>
    <t>01</t>
  </si>
  <si>
    <t>02</t>
  </si>
  <si>
    <t>GESTIÓN DE RESIDUOS</t>
  </si>
  <si>
    <t>01.01</t>
  </si>
  <si>
    <t>02.01</t>
  </si>
  <si>
    <t>02.02</t>
  </si>
  <si>
    <t>02.03</t>
  </si>
  <si>
    <t>CONTENEDOR DE 10M3</t>
  </si>
  <si>
    <t>CANON VERT./M3 ESCOMBROS</t>
  </si>
  <si>
    <t>03</t>
  </si>
  <si>
    <t>TRABAJOS PREVIOS, DEMOLICIONES Y DESMONTAJES</t>
  </si>
  <si>
    <t>03.01</t>
  </si>
  <si>
    <t>03.02</t>
  </si>
  <si>
    <t>03.03</t>
  </si>
  <si>
    <t>CUADRO PROVISIONAL DE OBRA</t>
  </si>
  <si>
    <t>RETIRADA DE BANCOS EN ACCESO EXTERIOR</t>
  </si>
  <si>
    <t>DEMOLICIÓN DE PAVIMENTO EXTERIOR</t>
  </si>
  <si>
    <t>04</t>
  </si>
  <si>
    <t>ALBAÑILERÍA</t>
  </si>
  <si>
    <t>04.01</t>
  </si>
  <si>
    <t>04.02</t>
  </si>
  <si>
    <t>SOLERA DE HORMIGÓN</t>
  </si>
  <si>
    <t>AYUDAS ALBAÑILERÍA INSTALACIÓN ELÉCTRICA</t>
  </si>
  <si>
    <t>05</t>
  </si>
  <si>
    <t>ELECTRICIDAD</t>
  </si>
  <si>
    <t>05.01</t>
  </si>
  <si>
    <t>05.02</t>
  </si>
  <si>
    <t>05.03</t>
  </si>
  <si>
    <t>05.04</t>
  </si>
  <si>
    <t>05.05</t>
  </si>
  <si>
    <t>ACOMETIDA ELÉCTRICA</t>
  </si>
  <si>
    <t>CUADRO ELÉCTRICO</t>
  </si>
  <si>
    <t>MECANISMO CON CARGADOR USB</t>
  </si>
  <si>
    <t>TOMA DE CORRIENTE ESTANCA</t>
  </si>
  <si>
    <t>CERTIFICADO DE LA INSTALACIÓN</t>
  </si>
  <si>
    <t>06</t>
  </si>
  <si>
    <t xml:space="preserve">ESTRUCTURAS PÉRGOLAS </t>
  </si>
  <si>
    <t>06.01</t>
  </si>
  <si>
    <t>NORTE 01</t>
  </si>
  <si>
    <t>06.01.01</t>
  </si>
  <si>
    <t>06.01.02</t>
  </si>
  <si>
    <t>06.01.03</t>
  </si>
  <si>
    <t>06.01.04</t>
  </si>
  <si>
    <t>PÉRGOLA BIOCLIMÁTICA</t>
  </si>
  <si>
    <t>TOLDO VERTICAL</t>
  </si>
  <si>
    <t>MONTAJE PÉRGOLA BIOCLIMÁTICA</t>
  </si>
  <si>
    <t>MONTAJE TOLDOS VERTICALES</t>
  </si>
  <si>
    <t>06.02</t>
  </si>
  <si>
    <t>NORTE 02</t>
  </si>
  <si>
    <t>06.02.01</t>
  </si>
  <si>
    <t>06.02.02</t>
  </si>
  <si>
    <t>06.02.03</t>
  </si>
  <si>
    <t>06.02.04</t>
  </si>
  <si>
    <t>06.03</t>
  </si>
  <si>
    <t>SUR 01</t>
  </si>
  <si>
    <t>06.03.01</t>
  </si>
  <si>
    <t>06.03.02</t>
  </si>
  <si>
    <t>06.03.03</t>
  </si>
  <si>
    <t>06.03.04</t>
  </si>
  <si>
    <t>06.04</t>
  </si>
  <si>
    <t>06.04.01</t>
  </si>
  <si>
    <t>06.04.02</t>
  </si>
  <si>
    <t>06.04.03</t>
  </si>
  <si>
    <t>06.04.04</t>
  </si>
  <si>
    <t>SUR 02</t>
  </si>
  <si>
    <t>06.05</t>
  </si>
  <si>
    <t>CENTRO 01</t>
  </si>
  <si>
    <t>06.05.01</t>
  </si>
  <si>
    <t>06.05.02</t>
  </si>
  <si>
    <t>06.05.03</t>
  </si>
  <si>
    <t>06.05.04</t>
  </si>
  <si>
    <t>06.05.05</t>
  </si>
  <si>
    <t>SUPLEMENTO PÉRGOLA</t>
  </si>
  <si>
    <t>06.06</t>
  </si>
  <si>
    <t>CENTRO 02</t>
  </si>
  <si>
    <t>06.06.01</t>
  </si>
  <si>
    <t>06.06.02</t>
  </si>
  <si>
    <t>06.06.03</t>
  </si>
  <si>
    <t>06.06.04</t>
  </si>
  <si>
    <t>06.06.05</t>
  </si>
  <si>
    <t>07</t>
  </si>
  <si>
    <t>MOBILIARIO</t>
  </si>
  <si>
    <t>07.01.01</t>
  </si>
  <si>
    <t>07.01.02</t>
  </si>
  <si>
    <t>07.01.03</t>
  </si>
  <si>
    <t>07.01.04</t>
  </si>
  <si>
    <t>MESA ALTA RECTANGULAR</t>
  </si>
  <si>
    <t>TABURETE</t>
  </si>
  <si>
    <t>MESA BAJA</t>
  </si>
  <si>
    <t>SILLA</t>
  </si>
  <si>
    <t>07.01</t>
  </si>
  <si>
    <t>07.02</t>
  </si>
  <si>
    <t>07.02.01</t>
  </si>
  <si>
    <t>07.02.02</t>
  </si>
  <si>
    <t>07.02.03</t>
  </si>
  <si>
    <t>07.02.04</t>
  </si>
  <si>
    <t>07.03</t>
  </si>
  <si>
    <t>07.03.01</t>
  </si>
  <si>
    <t>07.03.02</t>
  </si>
  <si>
    <t>07.03.03</t>
  </si>
  <si>
    <t>07.03.04</t>
  </si>
  <si>
    <t>07.04</t>
  </si>
  <si>
    <t>07.04.01</t>
  </si>
  <si>
    <t>07.04.02</t>
  </si>
  <si>
    <t>07.04.03</t>
  </si>
  <si>
    <t>07.04.04</t>
  </si>
  <si>
    <t>07.05</t>
  </si>
  <si>
    <t>07.05.01</t>
  </si>
  <si>
    <t>07.05.02</t>
  </si>
  <si>
    <t>07.05.03</t>
  </si>
  <si>
    <t>07.05.04</t>
  </si>
  <si>
    <t>MESA ALTA REDONDA</t>
  </si>
  <si>
    <t>07.06</t>
  </si>
  <si>
    <t>07.06.01</t>
  </si>
  <si>
    <t>07.06.02</t>
  </si>
  <si>
    <t>07.06.03</t>
  </si>
  <si>
    <t>07.06.04</t>
  </si>
  <si>
    <t>07.07</t>
  </si>
  <si>
    <t>TRANSPORTE Y MONTAJE</t>
  </si>
  <si>
    <t>TRANSPORTE MOBILIARIO</t>
  </si>
  <si>
    <t>DESCARGA/COLOC. MOBILIARIO SALA</t>
  </si>
  <si>
    <t>08</t>
  </si>
  <si>
    <t>08.01</t>
  </si>
  <si>
    <t>GESTIÓN DE PASES PARA OPERARIOS Y VEHÍCULOS</t>
  </si>
  <si>
    <t>OBRA DE IMPLANTACIÓN DE TERRAZAS AL AIRE LIBRE PARA RESTAURACIÓN EN LA AVENIDA CENTRAL DEL RECINTO FERIAL DE IFEMA MADRID.</t>
  </si>
  <si>
    <t>IMPORTE TOTAL OFERTADO (IVA EXCLUIDO)</t>
  </si>
  <si>
    <t>PRESUPUESTO EJECUCIÓN POR CONTRATA (IVA EXCLUIDO)</t>
  </si>
  <si>
    <t>Subtotal ofertado
(a x c)</t>
  </si>
  <si>
    <t>PRESUPUESTO EJECUCIÓN MATERIAL TOTAL</t>
  </si>
  <si>
    <r>
      <rPr>
        <b/>
        <i/>
        <u/>
        <sz val="10"/>
        <rFont val="Barlow"/>
      </rPr>
      <t xml:space="preserve">INSTRUCCIONES DE CUMPLIMENTACIÓN
</t>
    </r>
    <r>
      <rPr>
        <sz val="10"/>
        <rFont val="Barlow"/>
      </rPr>
      <t xml:space="preserve">
Se deberán cumplimentar únicamente las casillas con</t>
    </r>
    <r>
      <rPr>
        <b/>
        <sz val="10"/>
        <rFont val="Barlow"/>
      </rPr>
      <t xml:space="preserve"> fondo azul claro</t>
    </r>
    <r>
      <rPr>
        <sz val="10"/>
        <rFont val="Barlow"/>
      </rPr>
      <t xml:space="preserve"> de la columna "Importe unitario ofertado (c)".
a) No se podrá superar el </t>
    </r>
    <r>
      <rPr>
        <b/>
        <sz val="10"/>
        <rFont val="Barlow"/>
      </rPr>
      <t>importe máximo por capítul</t>
    </r>
    <r>
      <rPr>
        <sz val="10"/>
        <rFont val="Barlow"/>
      </rPr>
      <t xml:space="preserve">o señalado en las líneas sombreadas en verde.
b) En el capítulo SEGURIDAD Y SALUD </t>
    </r>
    <r>
      <rPr>
        <b/>
        <sz val="10"/>
        <rFont val="Barlow"/>
      </rPr>
      <t>no se permite realizar ningún cambio</t>
    </r>
    <r>
      <rPr>
        <sz val="10"/>
        <rFont val="Barlow"/>
      </rPr>
      <t xml:space="preserve"> sobre el importe establecido.
c) En aquellas partidas que hacen referencia al </t>
    </r>
    <r>
      <rPr>
        <b/>
        <sz val="10"/>
        <rFont val="Barlow"/>
      </rPr>
      <t>mismo concepto</t>
    </r>
    <r>
      <rPr>
        <sz val="10"/>
        <rFont val="Barlow"/>
      </rPr>
      <t xml:space="preserve">, dentro del capítulo de MOBILIARIO, únicamente será necesario cumplimentar el importe unitario ofertado de la zona NORTE 01. En el resto de zonas, el importe unitario ofertado se calculará automáticamente a partir del introducido para la zona anteriormente mencionada.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</si>
</sst>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Barlow"/>
    </font>
    <font>
      <b/>
      <sz val="10"/>
      <color theme="1"/>
      <name val="Barlow"/>
    </font>
    <font>
      <b/>
      <i/>
      <sz val="10"/>
      <color theme="1"/>
      <name val="Barlow"/>
    </font>
    <font>
      <b/>
      <sz val="10"/>
      <name val="Barlow"/>
    </font>
    <font>
      <sz val="8"/>
      <name val="Calibri"/>
      <family val="2"/>
      <scheme val="minor"/>
    </font>
    <font>
      <sz val="10"/>
      <name val="Barlow"/>
    </font>
    <font>
      <b/>
      <i/>
      <u/>
      <sz val="10"/>
      <name val="Barlow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7">
    <xf numFmtId="0" fontId="0" fillId="0" borderId="0" xfId="0"/>
    <xf numFmtId="43" fontId="2" fillId="0" borderId="0" xfId="1" applyFont="1" applyAlignment="1" applyProtection="1">
      <alignment horizontal="center" vertical="center"/>
    </xf>
    <xf numFmtId="44" fontId="2" fillId="3" borderId="0" xfId="3" applyFont="1" applyFill="1" applyAlignment="1" applyProtection="1">
      <alignment vertical="center"/>
    </xf>
    <xf numFmtId="44" fontId="3" fillId="5" borderId="3" xfId="3" applyFont="1" applyFill="1" applyBorder="1" applyAlignment="1" applyProtection="1">
      <alignment vertical="center"/>
    </xf>
    <xf numFmtId="44" fontId="2" fillId="0" borderId="1" xfId="3" applyFont="1" applyBorder="1" applyAlignment="1" applyProtection="1">
      <alignment vertical="center"/>
    </xf>
    <xf numFmtId="44" fontId="3" fillId="6" borderId="3" xfId="3" applyFont="1" applyFill="1" applyBorder="1" applyAlignment="1" applyProtection="1">
      <alignment vertical="center"/>
    </xf>
    <xf numFmtId="44" fontId="3" fillId="6" borderId="4" xfId="3" applyFont="1" applyFill="1" applyBorder="1" applyAlignment="1" applyProtection="1">
      <alignment vertical="center"/>
    </xf>
    <xf numFmtId="44" fontId="2" fillId="7" borderId="1" xfId="3" applyFont="1" applyFill="1" applyBorder="1" applyAlignment="1" applyProtection="1">
      <alignment vertical="center"/>
      <protection locked="0"/>
    </xf>
    <xf numFmtId="44" fontId="2" fillId="8" borderId="0" xfId="3" applyFont="1" applyFill="1" applyAlignment="1" applyProtection="1">
      <alignment vertical="center"/>
    </xf>
    <xf numFmtId="0" fontId="7" fillId="0" borderId="0" xfId="0" applyFont="1" applyAlignment="1" applyProtection="1">
      <alignment horizontal="left" vertical="top" wrapText="1"/>
    </xf>
    <xf numFmtId="0" fontId="7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/>
    </xf>
    <xf numFmtId="49" fontId="4" fillId="0" borderId="6" xfId="0" applyNumberFormat="1" applyFont="1" applyBorder="1" applyAlignment="1" applyProtection="1">
      <alignment horizontal="center" vertical="center" wrapText="1"/>
    </xf>
    <xf numFmtId="2" fontId="4" fillId="0" borderId="6" xfId="0" applyNumberFormat="1" applyFont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vertical="center"/>
    </xf>
    <xf numFmtId="49" fontId="3" fillId="2" borderId="1" xfId="0" applyNumberFormat="1" applyFont="1" applyFill="1" applyBorder="1" applyAlignment="1" applyProtection="1">
      <alignment horizontal="center" vertical="center"/>
    </xf>
    <xf numFmtId="49" fontId="3" fillId="2" borderId="2" xfId="0" applyNumberFormat="1" applyFont="1" applyFill="1" applyBorder="1" applyAlignment="1" applyProtection="1">
      <alignment vertical="center" wrapText="1"/>
    </xf>
    <xf numFmtId="4" fontId="3" fillId="5" borderId="3" xfId="0" applyNumberFormat="1" applyFont="1" applyFill="1" applyBorder="1" applyAlignment="1" applyProtection="1">
      <alignment vertical="center"/>
    </xf>
    <xf numFmtId="4" fontId="3" fillId="5" borderId="4" xfId="0" applyNumberFormat="1" applyFont="1" applyFill="1" applyBorder="1" applyAlignment="1" applyProtection="1">
      <alignment vertical="center"/>
    </xf>
    <xf numFmtId="49" fontId="2" fillId="0" borderId="1" xfId="0" applyNumberFormat="1" applyFont="1" applyBorder="1" applyAlignment="1" applyProtection="1">
      <alignment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vertical="center" wrapText="1"/>
    </xf>
    <xf numFmtId="4" fontId="2" fillId="0" borderId="1" xfId="0" applyNumberFormat="1" applyFont="1" applyBorder="1" applyAlignment="1" applyProtection="1">
      <alignment vertical="center"/>
    </xf>
    <xf numFmtId="44" fontId="2" fillId="7" borderId="1" xfId="3" applyFont="1" applyFill="1" applyBorder="1" applyAlignment="1" applyProtection="1">
      <alignment vertical="center"/>
    </xf>
    <xf numFmtId="0" fontId="2" fillId="3" borderId="0" xfId="0" applyFont="1" applyFill="1" applyAlignment="1" applyProtection="1">
      <alignment vertical="center"/>
    </xf>
    <xf numFmtId="0" fontId="2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>
      <alignment vertical="center" wrapText="1"/>
    </xf>
    <xf numFmtId="44" fontId="2" fillId="0" borderId="0" xfId="0" applyNumberFormat="1" applyFont="1" applyAlignment="1" applyProtection="1">
      <alignment vertical="center"/>
    </xf>
    <xf numFmtId="49" fontId="3" fillId="6" borderId="1" xfId="0" applyNumberFormat="1" applyFont="1" applyFill="1" applyBorder="1" applyAlignment="1" applyProtection="1">
      <alignment vertical="center"/>
    </xf>
    <xf numFmtId="49" fontId="3" fillId="6" borderId="1" xfId="0" applyNumberFormat="1" applyFont="1" applyFill="1" applyBorder="1" applyAlignment="1" applyProtection="1">
      <alignment horizontal="center" vertical="center"/>
    </xf>
    <xf numFmtId="49" fontId="3" fillId="6" borderId="2" xfId="0" applyNumberFormat="1" applyFont="1" applyFill="1" applyBorder="1" applyAlignment="1" applyProtection="1">
      <alignment vertical="center" wrapText="1"/>
    </xf>
    <xf numFmtId="4" fontId="3" fillId="6" borderId="3" xfId="0" applyNumberFormat="1" applyFont="1" applyFill="1" applyBorder="1" applyAlignment="1" applyProtection="1">
      <alignment vertical="center"/>
    </xf>
    <xf numFmtId="0" fontId="2" fillId="8" borderId="0" xfId="0" applyFont="1" applyFill="1" applyAlignment="1" applyProtection="1">
      <alignment vertical="center"/>
    </xf>
    <xf numFmtId="0" fontId="2" fillId="8" borderId="0" xfId="0" applyFont="1" applyFill="1" applyAlignment="1" applyProtection="1">
      <alignment horizontal="center" vertical="center"/>
    </xf>
    <xf numFmtId="0" fontId="2" fillId="8" borderId="0" xfId="0" applyFont="1" applyFill="1" applyAlignment="1" applyProtection="1">
      <alignment vertical="center" wrapText="1"/>
    </xf>
    <xf numFmtId="49" fontId="3" fillId="8" borderId="0" xfId="0" applyNumberFormat="1" applyFont="1" applyFill="1" applyAlignment="1" applyProtection="1">
      <alignment vertical="center" wrapText="1"/>
    </xf>
    <xf numFmtId="49" fontId="3" fillId="2" borderId="0" xfId="0" applyNumberFormat="1" applyFont="1" applyFill="1" applyAlignment="1" applyProtection="1">
      <alignment vertical="center"/>
    </xf>
    <xf numFmtId="49" fontId="3" fillId="2" borderId="0" xfId="0" applyNumberFormat="1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 wrapText="1"/>
    </xf>
    <xf numFmtId="4" fontId="5" fillId="4" borderId="0" xfId="0" applyNumberFormat="1" applyFont="1" applyFill="1" applyAlignment="1" applyProtection="1">
      <alignment vertical="center"/>
    </xf>
    <xf numFmtId="4" fontId="2" fillId="0" borderId="0" xfId="0" applyNumberFormat="1" applyFont="1" applyAlignment="1" applyProtection="1">
      <alignment vertical="center"/>
    </xf>
    <xf numFmtId="4" fontId="2" fillId="0" borderId="5" xfId="0" applyNumberFormat="1" applyFont="1" applyBorder="1" applyAlignment="1" applyProtection="1">
      <alignment vertical="center"/>
    </xf>
  </cellXfs>
  <cellStyles count="4">
    <cellStyle name="Millares 2" xfId="1" xr:uid="{3C26C50D-E7CA-4114-AC0F-536A09D7BB57}"/>
    <cellStyle name="Millares 3" xfId="2" xr:uid="{17D5A2BD-9ADC-4704-A9FD-B79D53785F56}"/>
    <cellStyle name="Moneda" xfId="3" builtinId="4"/>
    <cellStyle name="Normal" xfId="0" builtinId="0"/>
  </cellStyles>
  <dxfs count="0"/>
  <tableStyles count="0" defaultTableStyle="TableStyleMedium2" defaultPivotStyle="PivotStyleLight16"/>
  <colors>
    <mruColors>
      <color rgb="FFCCFFCC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FE531-205E-4969-985C-5C7808F72F66}">
  <dimension ref="A1:K114"/>
  <sheetViews>
    <sheetView tabSelected="1" zoomScale="85" zoomScaleNormal="85" workbookViewId="0">
      <selection activeCell="L13" sqref="L13"/>
    </sheetView>
  </sheetViews>
  <sheetFormatPr baseColWidth="10" defaultColWidth="11.453125" defaultRowHeight="15" x14ac:dyDescent="0.35"/>
  <cols>
    <col min="1" max="1" width="15.54296875" style="11" bestFit="1" customWidth="1"/>
    <col min="2" max="2" width="14.453125" style="11" customWidth="1"/>
    <col min="3" max="3" width="3.7265625" style="42" bestFit="1" customWidth="1"/>
    <col min="4" max="4" width="66.54296875" style="11" customWidth="1"/>
    <col min="5" max="5" width="11.26953125" style="11" customWidth="1"/>
    <col min="6" max="6" width="11.54296875" style="11" customWidth="1"/>
    <col min="7" max="7" width="18.81640625" style="11" customWidth="1"/>
    <col min="8" max="8" width="39.54296875" style="11" customWidth="1"/>
    <col min="9" max="9" width="33.81640625" style="11" customWidth="1"/>
    <col min="10" max="16384" width="11.453125" style="11"/>
  </cols>
  <sheetData>
    <row r="1" spans="1:11" ht="158" customHeight="1" x14ac:dyDescent="0.35">
      <c r="A1" s="9" t="s">
        <v>147</v>
      </c>
      <c r="B1" s="10"/>
      <c r="C1" s="10"/>
      <c r="D1" s="10"/>
      <c r="E1" s="10"/>
      <c r="F1" s="10"/>
      <c r="G1" s="10"/>
      <c r="H1" s="10"/>
      <c r="I1" s="10"/>
    </row>
    <row r="3" spans="1:11" x14ac:dyDescent="0.35">
      <c r="A3" s="12"/>
      <c r="B3" s="12"/>
      <c r="C3" s="13"/>
      <c r="D3" s="12"/>
      <c r="E3" s="12"/>
      <c r="F3" s="12"/>
      <c r="G3" s="12"/>
      <c r="H3" s="12"/>
      <c r="I3" s="12"/>
    </row>
    <row r="4" spans="1:11" ht="32.25" customHeight="1" x14ac:dyDescent="0.35">
      <c r="A4" s="14" t="s">
        <v>142</v>
      </c>
      <c r="B4" s="14"/>
      <c r="C4" s="14"/>
      <c r="D4" s="14"/>
      <c r="E4" s="14"/>
      <c r="F4" s="14"/>
      <c r="G4" s="14"/>
      <c r="H4" s="14"/>
      <c r="I4" s="14"/>
    </row>
    <row r="5" spans="1:11" x14ac:dyDescent="0.35">
      <c r="A5" s="12"/>
      <c r="B5" s="12"/>
      <c r="C5" s="13"/>
      <c r="D5" s="12"/>
      <c r="E5" s="12"/>
      <c r="F5" s="12"/>
      <c r="G5" s="12"/>
      <c r="H5" s="12"/>
    </row>
    <row r="6" spans="1:11" ht="60" x14ac:dyDescent="0.35">
      <c r="A6" s="15" t="s">
        <v>0</v>
      </c>
      <c r="B6" s="15" t="s">
        <v>2</v>
      </c>
      <c r="C6" s="15" t="s">
        <v>3</v>
      </c>
      <c r="D6" s="16" t="s">
        <v>1</v>
      </c>
      <c r="E6" s="16" t="s">
        <v>11</v>
      </c>
      <c r="F6" s="17" t="s">
        <v>12</v>
      </c>
      <c r="G6" s="17" t="s">
        <v>13</v>
      </c>
      <c r="H6" s="17" t="s">
        <v>17</v>
      </c>
      <c r="I6" s="17" t="s">
        <v>145</v>
      </c>
    </row>
    <row r="7" spans="1:11" x14ac:dyDescent="0.35">
      <c r="A7" s="18" t="s">
        <v>18</v>
      </c>
      <c r="B7" s="18" t="s">
        <v>4</v>
      </c>
      <c r="C7" s="19" t="s">
        <v>5</v>
      </c>
      <c r="D7" s="20" t="s">
        <v>10</v>
      </c>
      <c r="E7" s="21"/>
      <c r="F7" s="21"/>
      <c r="G7" s="21">
        <f>G8</f>
        <v>320</v>
      </c>
      <c r="H7" s="21"/>
      <c r="I7" s="22">
        <f>I8</f>
        <v>320</v>
      </c>
    </row>
    <row r="8" spans="1:11" x14ac:dyDescent="0.35">
      <c r="A8" s="23" t="s">
        <v>21</v>
      </c>
      <c r="B8" s="23" t="s">
        <v>6</v>
      </c>
      <c r="C8" s="24" t="s">
        <v>7</v>
      </c>
      <c r="D8" s="25" t="s">
        <v>10</v>
      </c>
      <c r="E8" s="26">
        <v>1</v>
      </c>
      <c r="F8" s="4">
        <v>320</v>
      </c>
      <c r="G8" s="4">
        <f>ROUNDUP(E8*F8,2)</f>
        <v>320</v>
      </c>
      <c r="H8" s="27">
        <v>320</v>
      </c>
      <c r="I8" s="4">
        <f>ROUNDUP(E8*H8,2)</f>
        <v>320</v>
      </c>
    </row>
    <row r="9" spans="1:11" ht="3" customHeight="1" x14ac:dyDescent="0.35">
      <c r="A9" s="28"/>
      <c r="B9" s="28"/>
      <c r="C9" s="29"/>
      <c r="D9" s="30"/>
      <c r="E9" s="28"/>
      <c r="F9" s="2"/>
      <c r="G9" s="2"/>
      <c r="H9" s="2"/>
      <c r="I9" s="2"/>
    </row>
    <row r="10" spans="1:11" x14ac:dyDescent="0.35">
      <c r="A10" s="18" t="s">
        <v>19</v>
      </c>
      <c r="B10" s="18" t="s">
        <v>4</v>
      </c>
      <c r="C10" s="19" t="s">
        <v>5</v>
      </c>
      <c r="D10" s="20" t="s">
        <v>20</v>
      </c>
      <c r="E10" s="21"/>
      <c r="F10" s="3"/>
      <c r="G10" s="3">
        <f>SUM(G11:G13)</f>
        <v>246.4</v>
      </c>
      <c r="H10" s="3"/>
      <c r="I10" s="3">
        <f>SUM(I11:I13)</f>
        <v>0</v>
      </c>
    </row>
    <row r="11" spans="1:11" x14ac:dyDescent="0.35">
      <c r="A11" s="23" t="s">
        <v>22</v>
      </c>
      <c r="B11" s="23" t="s">
        <v>6</v>
      </c>
      <c r="C11" s="24" t="s">
        <v>7</v>
      </c>
      <c r="D11" s="25" t="s">
        <v>25</v>
      </c>
      <c r="E11" s="26">
        <v>1</v>
      </c>
      <c r="F11" s="4">
        <v>140</v>
      </c>
      <c r="G11" s="4">
        <f t="shared" ref="G11:G13" si="0">ROUNDUP(E11*F11,2)</f>
        <v>140</v>
      </c>
      <c r="H11" s="7"/>
      <c r="I11" s="4">
        <f>ROUNDUP(E11*H11,2)</f>
        <v>0</v>
      </c>
      <c r="K11" s="31"/>
    </row>
    <row r="12" spans="1:11" x14ac:dyDescent="0.35">
      <c r="A12" s="23" t="s">
        <v>23</v>
      </c>
      <c r="B12" s="23" t="s">
        <v>6</v>
      </c>
      <c r="C12" s="24" t="s">
        <v>7</v>
      </c>
      <c r="D12" s="25" t="s">
        <v>26</v>
      </c>
      <c r="E12" s="26">
        <v>10</v>
      </c>
      <c r="F12" s="4">
        <v>3.14</v>
      </c>
      <c r="G12" s="4">
        <f t="shared" si="0"/>
        <v>31.4</v>
      </c>
      <c r="H12" s="7"/>
      <c r="I12" s="4">
        <f t="shared" ref="I12:I13" si="1">ROUNDUP(E12*H12,2)</f>
        <v>0</v>
      </c>
      <c r="K12" s="31"/>
    </row>
    <row r="13" spans="1:11" x14ac:dyDescent="0.35">
      <c r="A13" s="23" t="s">
        <v>24</v>
      </c>
      <c r="B13" s="23" t="s">
        <v>6</v>
      </c>
      <c r="C13" s="24" t="s">
        <v>7</v>
      </c>
      <c r="D13" s="25" t="s">
        <v>20</v>
      </c>
      <c r="E13" s="26">
        <v>1</v>
      </c>
      <c r="F13" s="4">
        <v>75</v>
      </c>
      <c r="G13" s="4">
        <f t="shared" si="0"/>
        <v>75</v>
      </c>
      <c r="H13" s="7"/>
      <c r="I13" s="4">
        <f t="shared" si="1"/>
        <v>0</v>
      </c>
      <c r="K13" s="31"/>
    </row>
    <row r="14" spans="1:11" ht="3" customHeight="1" x14ac:dyDescent="0.35">
      <c r="A14" s="28"/>
      <c r="B14" s="28"/>
      <c r="C14" s="29"/>
      <c r="D14" s="30"/>
      <c r="E14" s="28"/>
      <c r="F14" s="2"/>
      <c r="G14" s="2"/>
      <c r="H14" s="2"/>
      <c r="I14" s="2"/>
    </row>
    <row r="15" spans="1:11" x14ac:dyDescent="0.35">
      <c r="A15" s="18" t="s">
        <v>27</v>
      </c>
      <c r="B15" s="18" t="s">
        <v>4</v>
      </c>
      <c r="C15" s="19" t="s">
        <v>5</v>
      </c>
      <c r="D15" s="20" t="s">
        <v>28</v>
      </c>
      <c r="E15" s="21"/>
      <c r="F15" s="3"/>
      <c r="G15" s="3">
        <f>SUM(G16:G18)</f>
        <v>610.15</v>
      </c>
      <c r="H15" s="3"/>
      <c r="I15" s="3">
        <f>SUM(I16:I18)</f>
        <v>0</v>
      </c>
    </row>
    <row r="16" spans="1:11" x14ac:dyDescent="0.35">
      <c r="A16" s="23" t="s">
        <v>29</v>
      </c>
      <c r="B16" s="23" t="s">
        <v>6</v>
      </c>
      <c r="C16" s="24" t="s">
        <v>7</v>
      </c>
      <c r="D16" s="25" t="s">
        <v>32</v>
      </c>
      <c r="E16" s="26">
        <v>1</v>
      </c>
      <c r="F16" s="4">
        <v>454.07</v>
      </c>
      <c r="G16" s="4">
        <f>ROUNDUP(E16*F16,2)</f>
        <v>454.07</v>
      </c>
      <c r="H16" s="7"/>
      <c r="I16" s="4">
        <f>ROUNDUP(E16*H16,2)</f>
        <v>0</v>
      </c>
      <c r="K16" s="31"/>
    </row>
    <row r="17" spans="1:11" x14ac:dyDescent="0.35">
      <c r="A17" s="23" t="s">
        <v>30</v>
      </c>
      <c r="B17" s="23" t="s">
        <v>6</v>
      </c>
      <c r="C17" s="24" t="s">
        <v>7</v>
      </c>
      <c r="D17" s="25" t="s">
        <v>33</v>
      </c>
      <c r="E17" s="26">
        <v>2</v>
      </c>
      <c r="F17" s="4">
        <v>31</v>
      </c>
      <c r="G17" s="4">
        <f>ROUNDUP(E17*F17,2)</f>
        <v>62</v>
      </c>
      <c r="H17" s="7"/>
      <c r="I17" s="4">
        <f>ROUNDUP(E17*H17,2)</f>
        <v>0</v>
      </c>
      <c r="K17" s="31"/>
    </row>
    <row r="18" spans="1:11" x14ac:dyDescent="0.35">
      <c r="A18" s="23" t="s">
        <v>31</v>
      </c>
      <c r="B18" s="23" t="s">
        <v>6</v>
      </c>
      <c r="C18" s="24" t="s">
        <v>8</v>
      </c>
      <c r="D18" s="25" t="s">
        <v>34</v>
      </c>
      <c r="E18" s="26">
        <v>9.6</v>
      </c>
      <c r="F18" s="4">
        <v>9.8000000000000007</v>
      </c>
      <c r="G18" s="4">
        <f>ROUNDUP(E18*F18,2)</f>
        <v>94.08</v>
      </c>
      <c r="H18" s="7"/>
      <c r="I18" s="4">
        <f>ROUNDUP(E18*H18,2)</f>
        <v>0</v>
      </c>
      <c r="K18" s="31"/>
    </row>
    <row r="19" spans="1:11" ht="3" customHeight="1" x14ac:dyDescent="0.35">
      <c r="A19" s="28"/>
      <c r="B19" s="28"/>
      <c r="C19" s="29"/>
      <c r="D19" s="30"/>
      <c r="E19" s="28"/>
      <c r="F19" s="2"/>
      <c r="G19" s="2"/>
      <c r="H19" s="2">
        <v>1</v>
      </c>
      <c r="I19" s="2"/>
    </row>
    <row r="20" spans="1:11" x14ac:dyDescent="0.35">
      <c r="A20" s="18" t="s">
        <v>35</v>
      </c>
      <c r="B20" s="18" t="s">
        <v>4</v>
      </c>
      <c r="C20" s="19" t="s">
        <v>5</v>
      </c>
      <c r="D20" s="20" t="s">
        <v>36</v>
      </c>
      <c r="E20" s="21"/>
      <c r="F20" s="3"/>
      <c r="G20" s="3">
        <f>SUM(G21:G22)</f>
        <v>1608.29</v>
      </c>
      <c r="H20" s="3"/>
      <c r="I20" s="3">
        <f>SUM(I21:I22)</f>
        <v>0</v>
      </c>
    </row>
    <row r="21" spans="1:11" x14ac:dyDescent="0.35">
      <c r="A21" s="23" t="s">
        <v>37</v>
      </c>
      <c r="B21" s="23" t="s">
        <v>6</v>
      </c>
      <c r="C21" s="24" t="s">
        <v>8</v>
      </c>
      <c r="D21" s="25" t="s">
        <v>39</v>
      </c>
      <c r="E21" s="26">
        <v>9.6</v>
      </c>
      <c r="F21" s="4">
        <v>11.28</v>
      </c>
      <c r="G21" s="4">
        <f>ROUNDUP(E21*F21,2)</f>
        <v>108.29</v>
      </c>
      <c r="H21" s="7"/>
      <c r="I21" s="4">
        <f>ROUNDUP(E21*H21,2)</f>
        <v>0</v>
      </c>
      <c r="K21" s="31"/>
    </row>
    <row r="22" spans="1:11" x14ac:dyDescent="0.35">
      <c r="A22" s="23" t="s">
        <v>38</v>
      </c>
      <c r="B22" s="23" t="s">
        <v>6</v>
      </c>
      <c r="C22" s="24" t="s">
        <v>7</v>
      </c>
      <c r="D22" s="25" t="s">
        <v>40</v>
      </c>
      <c r="E22" s="26">
        <v>1</v>
      </c>
      <c r="F22" s="4">
        <v>1500</v>
      </c>
      <c r="G22" s="4">
        <f>ROUNDUP(E22*F22,2)</f>
        <v>1500</v>
      </c>
      <c r="H22" s="7"/>
      <c r="I22" s="4">
        <f>ROUNDUP(E22*H22,2)</f>
        <v>0</v>
      </c>
      <c r="K22" s="31"/>
    </row>
    <row r="23" spans="1:11" ht="3" customHeight="1" x14ac:dyDescent="0.35">
      <c r="A23" s="28"/>
      <c r="B23" s="28"/>
      <c r="C23" s="29"/>
      <c r="D23" s="30"/>
      <c r="E23" s="28"/>
      <c r="F23" s="2"/>
      <c r="G23" s="2"/>
      <c r="H23" s="2">
        <v>1</v>
      </c>
      <c r="I23" s="2"/>
    </row>
    <row r="24" spans="1:11" x14ac:dyDescent="0.35">
      <c r="A24" s="18" t="s">
        <v>41</v>
      </c>
      <c r="B24" s="18" t="s">
        <v>4</v>
      </c>
      <c r="C24" s="19" t="s">
        <v>5</v>
      </c>
      <c r="D24" s="20" t="s">
        <v>42</v>
      </c>
      <c r="E24" s="21"/>
      <c r="F24" s="3"/>
      <c r="G24" s="3">
        <f>SUM(G25:G29)</f>
        <v>13581.28</v>
      </c>
      <c r="H24" s="3"/>
      <c r="I24" s="3">
        <f>SUM(I25:I29)</f>
        <v>0</v>
      </c>
    </row>
    <row r="25" spans="1:11" x14ac:dyDescent="0.35">
      <c r="A25" s="23" t="s">
        <v>43</v>
      </c>
      <c r="B25" s="23" t="s">
        <v>6</v>
      </c>
      <c r="C25" s="24" t="s">
        <v>7</v>
      </c>
      <c r="D25" s="25" t="s">
        <v>48</v>
      </c>
      <c r="E25" s="26">
        <v>1</v>
      </c>
      <c r="F25" s="4">
        <v>927</v>
      </c>
      <c r="G25" s="4">
        <f t="shared" ref="G25:G29" si="2">ROUNDUP(E25*F25,2)</f>
        <v>927</v>
      </c>
      <c r="H25" s="7"/>
      <c r="I25" s="4">
        <f>ROUNDUP(E25*H25,2)</f>
        <v>0</v>
      </c>
      <c r="K25" s="31"/>
    </row>
    <row r="26" spans="1:11" x14ac:dyDescent="0.35">
      <c r="A26" s="23" t="s">
        <v>44</v>
      </c>
      <c r="B26" s="23" t="s">
        <v>6</v>
      </c>
      <c r="C26" s="24" t="s">
        <v>7</v>
      </c>
      <c r="D26" s="25" t="s">
        <v>49</v>
      </c>
      <c r="E26" s="26">
        <v>6</v>
      </c>
      <c r="F26" s="4">
        <v>1147.8800000000001</v>
      </c>
      <c r="G26" s="4">
        <f t="shared" si="2"/>
        <v>6887.28</v>
      </c>
      <c r="H26" s="7"/>
      <c r="I26" s="4">
        <f>ROUNDUP(E26*H26,2)</f>
        <v>0</v>
      </c>
      <c r="K26" s="31"/>
    </row>
    <row r="27" spans="1:11" x14ac:dyDescent="0.35">
      <c r="A27" s="23" t="s">
        <v>45</v>
      </c>
      <c r="B27" s="23" t="s">
        <v>6</v>
      </c>
      <c r="C27" s="24" t="s">
        <v>7</v>
      </c>
      <c r="D27" s="25" t="s">
        <v>50</v>
      </c>
      <c r="E27" s="26">
        <v>28</v>
      </c>
      <c r="F27" s="4">
        <v>46.05</v>
      </c>
      <c r="G27" s="4">
        <f t="shared" si="2"/>
        <v>1289.4000000000001</v>
      </c>
      <c r="H27" s="7"/>
      <c r="I27" s="4">
        <f t="shared" ref="I25:I29" si="3">ROUNDUP(E27*H27,2)</f>
        <v>0</v>
      </c>
      <c r="K27" s="31"/>
    </row>
    <row r="28" spans="1:11" x14ac:dyDescent="0.35">
      <c r="A28" s="23" t="s">
        <v>46</v>
      </c>
      <c r="B28" s="23" t="s">
        <v>6</v>
      </c>
      <c r="C28" s="24" t="s">
        <v>7</v>
      </c>
      <c r="D28" s="25" t="s">
        <v>51</v>
      </c>
      <c r="E28" s="26">
        <v>88</v>
      </c>
      <c r="F28" s="4">
        <v>45.2</v>
      </c>
      <c r="G28" s="4">
        <f t="shared" si="2"/>
        <v>3977.6</v>
      </c>
      <c r="H28" s="7"/>
      <c r="I28" s="4">
        <f t="shared" si="3"/>
        <v>0</v>
      </c>
      <c r="K28" s="31"/>
    </row>
    <row r="29" spans="1:11" x14ac:dyDescent="0.35">
      <c r="A29" s="23" t="s">
        <v>47</v>
      </c>
      <c r="B29" s="23" t="s">
        <v>6</v>
      </c>
      <c r="C29" s="24" t="s">
        <v>7</v>
      </c>
      <c r="D29" s="25" t="s">
        <v>52</v>
      </c>
      <c r="E29" s="26">
        <v>1</v>
      </c>
      <c r="F29" s="4">
        <v>500</v>
      </c>
      <c r="G29" s="4">
        <f t="shared" si="2"/>
        <v>500</v>
      </c>
      <c r="H29" s="7"/>
      <c r="I29" s="4">
        <f t="shared" si="3"/>
        <v>0</v>
      </c>
      <c r="K29" s="31"/>
    </row>
    <row r="30" spans="1:11" ht="3" customHeight="1" x14ac:dyDescent="0.35">
      <c r="A30" s="28"/>
      <c r="B30" s="28"/>
      <c r="C30" s="29"/>
      <c r="D30" s="30"/>
      <c r="E30" s="28"/>
      <c r="F30" s="2"/>
      <c r="G30" s="2"/>
      <c r="H30" s="2"/>
      <c r="I30" s="2"/>
    </row>
    <row r="31" spans="1:11" x14ac:dyDescent="0.35">
      <c r="A31" s="18" t="s">
        <v>53</v>
      </c>
      <c r="B31" s="18" t="s">
        <v>4</v>
      </c>
      <c r="C31" s="19" t="s">
        <v>5</v>
      </c>
      <c r="D31" s="20" t="s">
        <v>54</v>
      </c>
      <c r="E31" s="21"/>
      <c r="F31" s="3"/>
      <c r="G31" s="3">
        <f>SUM(G33:G63)</f>
        <v>164287.47</v>
      </c>
      <c r="H31" s="3"/>
      <c r="I31" s="3">
        <f>SUM(I33:I63)</f>
        <v>0</v>
      </c>
    </row>
    <row r="32" spans="1:11" x14ac:dyDescent="0.35">
      <c r="A32" s="32" t="s">
        <v>55</v>
      </c>
      <c r="B32" s="32" t="s">
        <v>4</v>
      </c>
      <c r="C32" s="33"/>
      <c r="D32" s="34" t="s">
        <v>56</v>
      </c>
      <c r="E32" s="35"/>
      <c r="F32" s="5"/>
      <c r="G32" s="5"/>
      <c r="H32" s="5"/>
      <c r="I32" s="6"/>
    </row>
    <row r="33" spans="1:11" x14ac:dyDescent="0.35">
      <c r="A33" s="23" t="s">
        <v>57</v>
      </c>
      <c r="B33" s="23" t="s">
        <v>6</v>
      </c>
      <c r="C33" s="24" t="s">
        <v>7</v>
      </c>
      <c r="D33" s="25" t="s">
        <v>61</v>
      </c>
      <c r="E33" s="26">
        <v>3</v>
      </c>
      <c r="F33" s="4">
        <v>5212.45</v>
      </c>
      <c r="G33" s="4">
        <f>ROUNDUP(E33*F33,2)</f>
        <v>15637.35</v>
      </c>
      <c r="H33" s="7"/>
      <c r="I33" s="4">
        <f>ROUNDUP(E33*H33,2)</f>
        <v>0</v>
      </c>
      <c r="K33" s="31"/>
    </row>
    <row r="34" spans="1:11" x14ac:dyDescent="0.35">
      <c r="A34" s="23" t="s">
        <v>58</v>
      </c>
      <c r="B34" s="23" t="s">
        <v>6</v>
      </c>
      <c r="C34" s="24" t="s">
        <v>7</v>
      </c>
      <c r="D34" s="25" t="s">
        <v>62</v>
      </c>
      <c r="E34" s="26">
        <v>3</v>
      </c>
      <c r="F34" s="4">
        <v>514.25</v>
      </c>
      <c r="G34" s="4">
        <f>ROUNDUP(E34*F34,2)</f>
        <v>1542.75</v>
      </c>
      <c r="H34" s="7"/>
      <c r="I34" s="4">
        <f>ROUNDUP(E34*H34,2)</f>
        <v>0</v>
      </c>
      <c r="K34" s="31"/>
    </row>
    <row r="35" spans="1:11" x14ac:dyDescent="0.35">
      <c r="A35" s="23" t="s">
        <v>59</v>
      </c>
      <c r="B35" s="23" t="s">
        <v>6</v>
      </c>
      <c r="C35" s="24" t="s">
        <v>7</v>
      </c>
      <c r="D35" s="25" t="s">
        <v>63</v>
      </c>
      <c r="E35" s="26">
        <v>3</v>
      </c>
      <c r="F35" s="4">
        <v>987.39</v>
      </c>
      <c r="G35" s="4">
        <f>ROUNDUP(E35*F35,2)</f>
        <v>2962.17</v>
      </c>
      <c r="H35" s="7"/>
      <c r="I35" s="4">
        <f>ROUNDUP(E35*H35,2)</f>
        <v>0</v>
      </c>
      <c r="K35" s="31"/>
    </row>
    <row r="36" spans="1:11" x14ac:dyDescent="0.35">
      <c r="A36" s="23" t="s">
        <v>60</v>
      </c>
      <c r="B36" s="23" t="s">
        <v>6</v>
      </c>
      <c r="C36" s="24" t="s">
        <v>7</v>
      </c>
      <c r="D36" s="25" t="s">
        <v>64</v>
      </c>
      <c r="E36" s="26">
        <v>3</v>
      </c>
      <c r="F36" s="4">
        <v>118.49</v>
      </c>
      <c r="G36" s="4">
        <f>ROUNDUP(E36*F36,2)</f>
        <v>355.47</v>
      </c>
      <c r="H36" s="7"/>
      <c r="I36" s="4">
        <f>ROUNDUP(E36*H36,2)</f>
        <v>0</v>
      </c>
      <c r="K36" s="31"/>
    </row>
    <row r="37" spans="1:11" x14ac:dyDescent="0.35">
      <c r="A37" s="32" t="s">
        <v>65</v>
      </c>
      <c r="B37" s="32" t="s">
        <v>4</v>
      </c>
      <c r="C37" s="33"/>
      <c r="D37" s="34" t="s">
        <v>66</v>
      </c>
      <c r="E37" s="35"/>
      <c r="F37" s="5"/>
      <c r="G37" s="5"/>
      <c r="H37" s="5"/>
      <c r="I37" s="6"/>
    </row>
    <row r="38" spans="1:11" x14ac:dyDescent="0.35">
      <c r="A38" s="23" t="s">
        <v>67</v>
      </c>
      <c r="B38" s="23" t="s">
        <v>6</v>
      </c>
      <c r="C38" s="24" t="s">
        <v>7</v>
      </c>
      <c r="D38" s="25" t="s">
        <v>61</v>
      </c>
      <c r="E38" s="26">
        <v>5</v>
      </c>
      <c r="F38" s="4">
        <v>5168.88</v>
      </c>
      <c r="G38" s="4">
        <f>ROUNDUP(E38*F38,2)</f>
        <v>25844.400000000001</v>
      </c>
      <c r="H38" s="7"/>
      <c r="I38" s="4">
        <f>ROUNDUP(E38*H38,2)</f>
        <v>0</v>
      </c>
      <c r="K38" s="31"/>
    </row>
    <row r="39" spans="1:11" x14ac:dyDescent="0.35">
      <c r="A39" s="23" t="s">
        <v>68</v>
      </c>
      <c r="B39" s="23" t="s">
        <v>6</v>
      </c>
      <c r="C39" s="24" t="s">
        <v>7</v>
      </c>
      <c r="D39" s="25" t="s">
        <v>62</v>
      </c>
      <c r="E39" s="26">
        <v>5</v>
      </c>
      <c r="F39" s="4">
        <v>496.27</v>
      </c>
      <c r="G39" s="4">
        <f>ROUNDUP(E39*F39,2)</f>
        <v>2481.35</v>
      </c>
      <c r="H39" s="7"/>
      <c r="I39" s="4">
        <f>ROUNDUP(E39*H39,2)</f>
        <v>0</v>
      </c>
      <c r="K39" s="31"/>
    </row>
    <row r="40" spans="1:11" x14ac:dyDescent="0.35">
      <c r="A40" s="23" t="s">
        <v>69</v>
      </c>
      <c r="B40" s="23" t="s">
        <v>6</v>
      </c>
      <c r="C40" s="24" t="s">
        <v>7</v>
      </c>
      <c r="D40" s="25" t="s">
        <v>63</v>
      </c>
      <c r="E40" s="26">
        <v>5</v>
      </c>
      <c r="F40" s="4">
        <v>987.39</v>
      </c>
      <c r="G40" s="4">
        <f>ROUNDUP(E40*F40,2)</f>
        <v>4936.95</v>
      </c>
      <c r="H40" s="7"/>
      <c r="I40" s="4">
        <f>ROUNDUP(E40*H40,2)</f>
        <v>0</v>
      </c>
      <c r="K40" s="31"/>
    </row>
    <row r="41" spans="1:11" x14ac:dyDescent="0.35">
      <c r="A41" s="23" t="s">
        <v>70</v>
      </c>
      <c r="B41" s="23" t="s">
        <v>6</v>
      </c>
      <c r="C41" s="24" t="s">
        <v>7</v>
      </c>
      <c r="D41" s="25" t="s">
        <v>64</v>
      </c>
      <c r="E41" s="26">
        <v>5</v>
      </c>
      <c r="F41" s="4">
        <v>118.49</v>
      </c>
      <c r="G41" s="4">
        <f>ROUNDUP(E41*F41,2)</f>
        <v>592.45000000000005</v>
      </c>
      <c r="H41" s="7"/>
      <c r="I41" s="4">
        <f>ROUNDUP(E41*H41,2)</f>
        <v>0</v>
      </c>
      <c r="K41" s="31"/>
    </row>
    <row r="42" spans="1:11" x14ac:dyDescent="0.35">
      <c r="A42" s="32" t="s">
        <v>71</v>
      </c>
      <c r="B42" s="32" t="s">
        <v>4</v>
      </c>
      <c r="C42" s="33"/>
      <c r="D42" s="34" t="s">
        <v>72</v>
      </c>
      <c r="E42" s="35"/>
      <c r="F42" s="5"/>
      <c r="G42" s="5"/>
      <c r="H42" s="5"/>
      <c r="I42" s="6"/>
    </row>
    <row r="43" spans="1:11" x14ac:dyDescent="0.35">
      <c r="A43" s="23" t="s">
        <v>73</v>
      </c>
      <c r="B43" s="23" t="s">
        <v>6</v>
      </c>
      <c r="C43" s="24" t="s">
        <v>7</v>
      </c>
      <c r="D43" s="25" t="s">
        <v>61</v>
      </c>
      <c r="E43" s="26">
        <v>2</v>
      </c>
      <c r="F43" s="4">
        <v>5377.32</v>
      </c>
      <c r="G43" s="4">
        <f>ROUNDUP(E43*F43,2)</f>
        <v>10754.64</v>
      </c>
      <c r="H43" s="7"/>
      <c r="I43" s="4">
        <f>ROUNDUP(E43*H43,2)</f>
        <v>0</v>
      </c>
      <c r="K43" s="31"/>
    </row>
    <row r="44" spans="1:11" x14ac:dyDescent="0.35">
      <c r="A44" s="23" t="s">
        <v>74</v>
      </c>
      <c r="B44" s="23" t="s">
        <v>6</v>
      </c>
      <c r="C44" s="24" t="s">
        <v>7</v>
      </c>
      <c r="D44" s="25" t="s">
        <v>62</v>
      </c>
      <c r="E44" s="26">
        <v>2</v>
      </c>
      <c r="F44" s="4">
        <v>523.24</v>
      </c>
      <c r="G44" s="4">
        <f>ROUNDUP(E44*F44,2)</f>
        <v>1046.48</v>
      </c>
      <c r="H44" s="7"/>
      <c r="I44" s="4">
        <f>ROUNDUP(E44*H44,2)</f>
        <v>0</v>
      </c>
      <c r="K44" s="31"/>
    </row>
    <row r="45" spans="1:11" x14ac:dyDescent="0.35">
      <c r="A45" s="23" t="s">
        <v>75</v>
      </c>
      <c r="B45" s="23" t="s">
        <v>6</v>
      </c>
      <c r="C45" s="24" t="s">
        <v>7</v>
      </c>
      <c r="D45" s="25" t="s">
        <v>63</v>
      </c>
      <c r="E45" s="26">
        <v>2</v>
      </c>
      <c r="F45" s="4">
        <v>987.39</v>
      </c>
      <c r="G45" s="4">
        <f>ROUNDUP(E45*F45,2)</f>
        <v>1974.78</v>
      </c>
      <c r="H45" s="7"/>
      <c r="I45" s="4">
        <f>ROUNDUP(E45*H45,2)</f>
        <v>0</v>
      </c>
      <c r="K45" s="31"/>
    </row>
    <row r="46" spans="1:11" x14ac:dyDescent="0.35">
      <c r="A46" s="23" t="s">
        <v>76</v>
      </c>
      <c r="B46" s="23" t="s">
        <v>6</v>
      </c>
      <c r="C46" s="24" t="s">
        <v>7</v>
      </c>
      <c r="D46" s="25" t="s">
        <v>64</v>
      </c>
      <c r="E46" s="26">
        <v>2</v>
      </c>
      <c r="F46" s="4">
        <v>118.49</v>
      </c>
      <c r="G46" s="4">
        <f>ROUNDUP(E46*F46,2)</f>
        <v>236.98</v>
      </c>
      <c r="H46" s="7"/>
      <c r="I46" s="4">
        <f>ROUNDUP(E46*H46,2)</f>
        <v>0</v>
      </c>
      <c r="K46" s="31"/>
    </row>
    <row r="47" spans="1:11" x14ac:dyDescent="0.35">
      <c r="A47" s="32" t="s">
        <v>77</v>
      </c>
      <c r="B47" s="32" t="s">
        <v>4</v>
      </c>
      <c r="C47" s="33"/>
      <c r="D47" s="34" t="s">
        <v>82</v>
      </c>
      <c r="E47" s="35"/>
      <c r="F47" s="5"/>
      <c r="G47" s="5"/>
      <c r="H47" s="5"/>
      <c r="I47" s="6"/>
    </row>
    <row r="48" spans="1:11" x14ac:dyDescent="0.35">
      <c r="A48" s="23" t="s">
        <v>78</v>
      </c>
      <c r="B48" s="23" t="s">
        <v>6</v>
      </c>
      <c r="C48" s="24" t="s">
        <v>7</v>
      </c>
      <c r="D48" s="25" t="s">
        <v>61</v>
      </c>
      <c r="E48" s="26">
        <v>2</v>
      </c>
      <c r="F48" s="4">
        <v>5377.32</v>
      </c>
      <c r="G48" s="4">
        <f>ROUNDUP(E48*F48,2)</f>
        <v>10754.64</v>
      </c>
      <c r="H48" s="7"/>
      <c r="I48" s="4">
        <f>ROUNDUP(E48*H48,2)</f>
        <v>0</v>
      </c>
      <c r="K48" s="31"/>
    </row>
    <row r="49" spans="1:11" x14ac:dyDescent="0.35">
      <c r="A49" s="23" t="s">
        <v>79</v>
      </c>
      <c r="B49" s="23" t="s">
        <v>6</v>
      </c>
      <c r="C49" s="24" t="s">
        <v>7</v>
      </c>
      <c r="D49" s="25" t="s">
        <v>62</v>
      </c>
      <c r="E49" s="26">
        <v>2</v>
      </c>
      <c r="F49" s="4">
        <v>523.24</v>
      </c>
      <c r="G49" s="4">
        <f>ROUNDUP(E49*F49,2)</f>
        <v>1046.48</v>
      </c>
      <c r="H49" s="7"/>
      <c r="I49" s="4">
        <f>ROUNDUP(E49*H49,2)</f>
        <v>0</v>
      </c>
      <c r="K49" s="31"/>
    </row>
    <row r="50" spans="1:11" x14ac:dyDescent="0.35">
      <c r="A50" s="23" t="s">
        <v>80</v>
      </c>
      <c r="B50" s="23" t="s">
        <v>6</v>
      </c>
      <c r="C50" s="24" t="s">
        <v>7</v>
      </c>
      <c r="D50" s="25" t="s">
        <v>63</v>
      </c>
      <c r="E50" s="26">
        <v>2</v>
      </c>
      <c r="F50" s="4">
        <v>987.39</v>
      </c>
      <c r="G50" s="4">
        <f>ROUNDUP(E50*F50,2)</f>
        <v>1974.78</v>
      </c>
      <c r="H50" s="7"/>
      <c r="I50" s="4">
        <f>ROUNDUP(E50*H50,2)</f>
        <v>0</v>
      </c>
      <c r="K50" s="31"/>
    </row>
    <row r="51" spans="1:11" x14ac:dyDescent="0.35">
      <c r="A51" s="23" t="s">
        <v>81</v>
      </c>
      <c r="B51" s="23" t="s">
        <v>6</v>
      </c>
      <c r="C51" s="24" t="s">
        <v>7</v>
      </c>
      <c r="D51" s="25" t="s">
        <v>64</v>
      </c>
      <c r="E51" s="26">
        <v>2</v>
      </c>
      <c r="F51" s="4">
        <v>118.49</v>
      </c>
      <c r="G51" s="4">
        <f>ROUNDUP(E51*F51,2)</f>
        <v>236.98</v>
      </c>
      <c r="H51" s="7"/>
      <c r="I51" s="4">
        <f>ROUNDUP(E51*H51,2)</f>
        <v>0</v>
      </c>
      <c r="K51" s="31"/>
    </row>
    <row r="52" spans="1:11" x14ac:dyDescent="0.35">
      <c r="A52" s="32" t="s">
        <v>83</v>
      </c>
      <c r="B52" s="32" t="s">
        <v>4</v>
      </c>
      <c r="C52" s="33"/>
      <c r="D52" s="34" t="s">
        <v>84</v>
      </c>
      <c r="E52" s="35"/>
      <c r="F52" s="5"/>
      <c r="G52" s="5"/>
      <c r="H52" s="5"/>
      <c r="I52" s="6"/>
    </row>
    <row r="53" spans="1:11" x14ac:dyDescent="0.35">
      <c r="A53" s="23" t="s">
        <v>85</v>
      </c>
      <c r="B53" s="23" t="s">
        <v>6</v>
      </c>
      <c r="C53" s="24" t="s">
        <v>7</v>
      </c>
      <c r="D53" s="25" t="s">
        <v>61</v>
      </c>
      <c r="E53" s="26">
        <v>5</v>
      </c>
      <c r="F53" s="4">
        <v>6169.86</v>
      </c>
      <c r="G53" s="4">
        <f>ROUNDUP(E53*F53,2)</f>
        <v>30849.3</v>
      </c>
      <c r="H53" s="7"/>
      <c r="I53" s="4">
        <f>ROUNDUP(E53*H53,2)</f>
        <v>0</v>
      </c>
      <c r="K53" s="31"/>
    </row>
    <row r="54" spans="1:11" x14ac:dyDescent="0.35">
      <c r="A54" s="23" t="s">
        <v>86</v>
      </c>
      <c r="B54" s="23" t="s">
        <v>6</v>
      </c>
      <c r="C54" s="24" t="s">
        <v>7</v>
      </c>
      <c r="D54" s="25" t="s">
        <v>62</v>
      </c>
      <c r="E54" s="26">
        <v>6</v>
      </c>
      <c r="F54" s="4">
        <v>694.41</v>
      </c>
      <c r="G54" s="4">
        <f>ROUNDUP(E54*F54,2)</f>
        <v>4166.46</v>
      </c>
      <c r="H54" s="7"/>
      <c r="I54" s="4">
        <f>ROUNDUP(E54*H54,2)</f>
        <v>0</v>
      </c>
      <c r="K54" s="31"/>
    </row>
    <row r="55" spans="1:11" x14ac:dyDescent="0.35">
      <c r="A55" s="23" t="s">
        <v>87</v>
      </c>
      <c r="B55" s="23" t="s">
        <v>6</v>
      </c>
      <c r="C55" s="24" t="s">
        <v>7</v>
      </c>
      <c r="D55" s="25" t="s">
        <v>63</v>
      </c>
      <c r="E55" s="26">
        <v>5</v>
      </c>
      <c r="F55" s="4">
        <v>987.39</v>
      </c>
      <c r="G55" s="4">
        <f>ROUNDUP(E55*F55,2)</f>
        <v>4936.95</v>
      </c>
      <c r="H55" s="7"/>
      <c r="I55" s="4">
        <f>ROUNDUP(E55*H55,2)</f>
        <v>0</v>
      </c>
      <c r="K55" s="31"/>
    </row>
    <row r="56" spans="1:11" x14ac:dyDescent="0.35">
      <c r="A56" s="23" t="s">
        <v>88</v>
      </c>
      <c r="B56" s="23" t="s">
        <v>6</v>
      </c>
      <c r="C56" s="24" t="s">
        <v>7</v>
      </c>
      <c r="D56" s="25" t="s">
        <v>64</v>
      </c>
      <c r="E56" s="26">
        <v>6</v>
      </c>
      <c r="F56" s="4">
        <v>118.49</v>
      </c>
      <c r="G56" s="4">
        <f>ROUNDUP(E56*F56,2)</f>
        <v>710.94</v>
      </c>
      <c r="H56" s="7"/>
      <c r="I56" s="4">
        <f>ROUNDUP(E56*H56,2)</f>
        <v>0</v>
      </c>
      <c r="K56" s="31"/>
    </row>
    <row r="57" spans="1:11" x14ac:dyDescent="0.35">
      <c r="A57" s="23" t="s">
        <v>89</v>
      </c>
      <c r="B57" s="23" t="s">
        <v>6</v>
      </c>
      <c r="C57" s="24" t="s">
        <v>7</v>
      </c>
      <c r="D57" s="25" t="s">
        <v>90</v>
      </c>
      <c r="E57" s="26">
        <v>1</v>
      </c>
      <c r="F57" s="4">
        <v>290.76</v>
      </c>
      <c r="G57" s="4">
        <f>ROUNDUP(E57*F57,2)</f>
        <v>290.76</v>
      </c>
      <c r="H57" s="7"/>
      <c r="I57" s="4">
        <f>ROUNDUP(E57*H57,2)</f>
        <v>0</v>
      </c>
      <c r="K57" s="31"/>
    </row>
    <row r="58" spans="1:11" x14ac:dyDescent="0.35">
      <c r="A58" s="32" t="s">
        <v>91</v>
      </c>
      <c r="B58" s="32" t="s">
        <v>4</v>
      </c>
      <c r="C58" s="33"/>
      <c r="D58" s="34" t="s">
        <v>92</v>
      </c>
      <c r="E58" s="35"/>
      <c r="F58" s="5"/>
      <c r="G58" s="5"/>
      <c r="H58" s="5"/>
      <c r="I58" s="6"/>
    </row>
    <row r="59" spans="1:11" x14ac:dyDescent="0.35">
      <c r="A59" s="23" t="s">
        <v>93</v>
      </c>
      <c r="B59" s="23" t="s">
        <v>6</v>
      </c>
      <c r="C59" s="24" t="s">
        <v>7</v>
      </c>
      <c r="D59" s="25" t="s">
        <v>61</v>
      </c>
      <c r="E59" s="26">
        <v>5</v>
      </c>
      <c r="F59" s="4">
        <v>6169.86</v>
      </c>
      <c r="G59" s="4">
        <f>ROUNDUP(E59*F59,2)</f>
        <v>30849.3</v>
      </c>
      <c r="H59" s="7"/>
      <c r="I59" s="4">
        <f>ROUNDUP(E59*H59,2)</f>
        <v>0</v>
      </c>
      <c r="K59" s="31"/>
    </row>
    <row r="60" spans="1:11" x14ac:dyDescent="0.35">
      <c r="A60" s="23" t="s">
        <v>94</v>
      </c>
      <c r="B60" s="23" t="s">
        <v>6</v>
      </c>
      <c r="C60" s="24" t="s">
        <v>7</v>
      </c>
      <c r="D60" s="25" t="s">
        <v>62</v>
      </c>
      <c r="E60" s="26">
        <v>6</v>
      </c>
      <c r="F60" s="4">
        <v>694.41</v>
      </c>
      <c r="G60" s="4">
        <f>ROUNDUP(E60*F60,2)</f>
        <v>4166.46</v>
      </c>
      <c r="H60" s="7"/>
      <c r="I60" s="4">
        <f>ROUNDUP(E60*H60,2)</f>
        <v>0</v>
      </c>
      <c r="K60" s="31"/>
    </row>
    <row r="61" spans="1:11" x14ac:dyDescent="0.35">
      <c r="A61" s="23" t="s">
        <v>95</v>
      </c>
      <c r="B61" s="23" t="s">
        <v>6</v>
      </c>
      <c r="C61" s="24" t="s">
        <v>7</v>
      </c>
      <c r="D61" s="25" t="s">
        <v>63</v>
      </c>
      <c r="E61" s="26">
        <v>5</v>
      </c>
      <c r="F61" s="4">
        <v>987.39</v>
      </c>
      <c r="G61" s="4">
        <f>ROUNDUP(E61*F61,2)</f>
        <v>4936.95</v>
      </c>
      <c r="H61" s="7"/>
      <c r="I61" s="4">
        <f>ROUNDUP(E61*H61,2)</f>
        <v>0</v>
      </c>
      <c r="K61" s="31"/>
    </row>
    <row r="62" spans="1:11" x14ac:dyDescent="0.35">
      <c r="A62" s="23" t="s">
        <v>96</v>
      </c>
      <c r="B62" s="23" t="s">
        <v>6</v>
      </c>
      <c r="C62" s="24" t="s">
        <v>7</v>
      </c>
      <c r="D62" s="25" t="s">
        <v>64</v>
      </c>
      <c r="E62" s="26">
        <v>6</v>
      </c>
      <c r="F62" s="4">
        <v>118.49</v>
      </c>
      <c r="G62" s="4">
        <f>ROUNDUP(E62*F62,2)</f>
        <v>710.94</v>
      </c>
      <c r="H62" s="7"/>
      <c r="I62" s="4">
        <f>ROUNDUP(E62*H62,2)</f>
        <v>0</v>
      </c>
      <c r="K62" s="31"/>
    </row>
    <row r="63" spans="1:11" x14ac:dyDescent="0.35">
      <c r="A63" s="23" t="s">
        <v>97</v>
      </c>
      <c r="B63" s="23" t="s">
        <v>6</v>
      </c>
      <c r="C63" s="24" t="s">
        <v>7</v>
      </c>
      <c r="D63" s="25" t="s">
        <v>90</v>
      </c>
      <c r="E63" s="26">
        <v>1</v>
      </c>
      <c r="F63" s="4">
        <v>290.76</v>
      </c>
      <c r="G63" s="4">
        <f>ROUNDUP(E63*F63,2)</f>
        <v>290.76</v>
      </c>
      <c r="H63" s="7"/>
      <c r="I63" s="4">
        <f>ROUNDUP(E63*H63,2)</f>
        <v>0</v>
      </c>
      <c r="K63" s="31"/>
    </row>
    <row r="64" spans="1:11" ht="3" customHeight="1" x14ac:dyDescent="0.35">
      <c r="A64" s="36"/>
      <c r="B64" s="36"/>
      <c r="C64" s="37"/>
      <c r="D64" s="38"/>
      <c r="E64" s="39" t="s">
        <v>99</v>
      </c>
      <c r="F64" s="8"/>
      <c r="G64" s="2"/>
      <c r="H64" s="2"/>
      <c r="I64" s="2"/>
    </row>
    <row r="65" spans="1:11" x14ac:dyDescent="0.35">
      <c r="A65" s="40" t="s">
        <v>98</v>
      </c>
      <c r="B65" s="40" t="s">
        <v>4</v>
      </c>
      <c r="C65" s="41" t="s">
        <v>5</v>
      </c>
      <c r="D65" s="20" t="s">
        <v>99</v>
      </c>
      <c r="E65" s="21"/>
      <c r="F65" s="3"/>
      <c r="G65" s="3">
        <f>SUM(G67:G98)</f>
        <v>51046.46</v>
      </c>
      <c r="H65" s="3"/>
      <c r="I65" s="3">
        <f>SUM(I67:I98)</f>
        <v>0</v>
      </c>
    </row>
    <row r="66" spans="1:11" x14ac:dyDescent="0.35">
      <c r="A66" s="32" t="s">
        <v>108</v>
      </c>
      <c r="B66" s="32" t="s">
        <v>4</v>
      </c>
      <c r="C66" s="33"/>
      <c r="D66" s="34" t="s">
        <v>56</v>
      </c>
      <c r="E66" s="35"/>
      <c r="F66" s="5"/>
      <c r="G66" s="5"/>
      <c r="H66" s="5"/>
      <c r="I66" s="6"/>
    </row>
    <row r="67" spans="1:11" x14ac:dyDescent="0.35">
      <c r="A67" s="23" t="s">
        <v>100</v>
      </c>
      <c r="B67" s="23" t="s">
        <v>6</v>
      </c>
      <c r="C67" s="24" t="s">
        <v>7</v>
      </c>
      <c r="D67" s="25" t="s">
        <v>104</v>
      </c>
      <c r="E67" s="26">
        <v>6</v>
      </c>
      <c r="F67" s="4">
        <v>243.48</v>
      </c>
      <c r="G67" s="4">
        <f>ROUNDUP(E67*F67,2)</f>
        <v>1460.88</v>
      </c>
      <c r="H67" s="7"/>
      <c r="I67" s="4">
        <f>ROUNDUP(E67*H67,2)</f>
        <v>0</v>
      </c>
      <c r="K67" s="31"/>
    </row>
    <row r="68" spans="1:11" x14ac:dyDescent="0.35">
      <c r="A68" s="23" t="s">
        <v>101</v>
      </c>
      <c r="B68" s="23" t="s">
        <v>6</v>
      </c>
      <c r="C68" s="24" t="s">
        <v>7</v>
      </c>
      <c r="D68" s="25" t="s">
        <v>105</v>
      </c>
      <c r="E68" s="26">
        <v>24</v>
      </c>
      <c r="F68" s="4">
        <v>91.3</v>
      </c>
      <c r="G68" s="4">
        <f>ROUNDUP(E68*F68,2)</f>
        <v>2191.1999999999998</v>
      </c>
      <c r="H68" s="7"/>
      <c r="I68" s="4">
        <f>ROUNDUP(E68*H68,2)</f>
        <v>0</v>
      </c>
      <c r="K68" s="31"/>
    </row>
    <row r="69" spans="1:11" x14ac:dyDescent="0.35">
      <c r="A69" s="23" t="s">
        <v>102</v>
      </c>
      <c r="B69" s="23" t="s">
        <v>6</v>
      </c>
      <c r="C69" s="24" t="s">
        <v>7</v>
      </c>
      <c r="D69" s="25" t="s">
        <v>106</v>
      </c>
      <c r="E69" s="26">
        <v>14</v>
      </c>
      <c r="F69" s="4">
        <v>126.09</v>
      </c>
      <c r="G69" s="4">
        <f>ROUNDUP(E69*F69,2)</f>
        <v>1765.26</v>
      </c>
      <c r="H69" s="7"/>
      <c r="I69" s="4">
        <f>ROUNDUP(E69*H69,2)</f>
        <v>0</v>
      </c>
      <c r="K69" s="31"/>
    </row>
    <row r="70" spans="1:11" x14ac:dyDescent="0.35">
      <c r="A70" s="23" t="s">
        <v>103</v>
      </c>
      <c r="B70" s="23" t="s">
        <v>6</v>
      </c>
      <c r="C70" s="24" t="s">
        <v>7</v>
      </c>
      <c r="D70" s="25" t="s">
        <v>107</v>
      </c>
      <c r="E70" s="26">
        <v>28</v>
      </c>
      <c r="F70" s="4">
        <v>43.48</v>
      </c>
      <c r="G70" s="4">
        <f>ROUNDUP(E70*F70,2)</f>
        <v>1217.44</v>
      </c>
      <c r="H70" s="7"/>
      <c r="I70" s="4">
        <f>ROUNDUP(E70*H70,2)</f>
        <v>0</v>
      </c>
      <c r="K70" s="31"/>
    </row>
    <row r="71" spans="1:11" x14ac:dyDescent="0.35">
      <c r="A71" s="32" t="s">
        <v>109</v>
      </c>
      <c r="B71" s="32" t="s">
        <v>4</v>
      </c>
      <c r="C71" s="33"/>
      <c r="D71" s="34" t="s">
        <v>66</v>
      </c>
      <c r="E71" s="35"/>
      <c r="F71" s="5"/>
      <c r="G71" s="5"/>
      <c r="H71" s="5"/>
      <c r="I71" s="6"/>
    </row>
    <row r="72" spans="1:11" x14ac:dyDescent="0.35">
      <c r="A72" s="23" t="s">
        <v>110</v>
      </c>
      <c r="B72" s="23" t="s">
        <v>6</v>
      </c>
      <c r="C72" s="24" t="s">
        <v>7</v>
      </c>
      <c r="D72" s="25" t="s">
        <v>104</v>
      </c>
      <c r="E72" s="26">
        <v>10</v>
      </c>
      <c r="F72" s="4">
        <v>243.48</v>
      </c>
      <c r="G72" s="4">
        <f>ROUNDUP(E72*F72,2)</f>
        <v>2434.8000000000002</v>
      </c>
      <c r="H72" s="27">
        <f>$H$67</f>
        <v>0</v>
      </c>
      <c r="I72" s="4">
        <f>ROUNDUP(E72*H72,2)</f>
        <v>0</v>
      </c>
      <c r="K72" s="31"/>
    </row>
    <row r="73" spans="1:11" x14ac:dyDescent="0.35">
      <c r="A73" s="23" t="s">
        <v>111</v>
      </c>
      <c r="B73" s="23" t="s">
        <v>6</v>
      </c>
      <c r="C73" s="24" t="s">
        <v>7</v>
      </c>
      <c r="D73" s="25" t="s">
        <v>105</v>
      </c>
      <c r="E73" s="26">
        <v>40</v>
      </c>
      <c r="F73" s="4">
        <v>91.3</v>
      </c>
      <c r="G73" s="4">
        <f>ROUNDUP(E73*F73,2)</f>
        <v>3652</v>
      </c>
      <c r="H73" s="27">
        <f>$H$68</f>
        <v>0</v>
      </c>
      <c r="I73" s="4">
        <f>ROUNDUP(E73*H73,2)</f>
        <v>0</v>
      </c>
      <c r="K73" s="31"/>
    </row>
    <row r="74" spans="1:11" x14ac:dyDescent="0.35">
      <c r="A74" s="23" t="s">
        <v>112</v>
      </c>
      <c r="B74" s="23" t="s">
        <v>6</v>
      </c>
      <c r="C74" s="24" t="s">
        <v>7</v>
      </c>
      <c r="D74" s="25" t="s">
        <v>106</v>
      </c>
      <c r="E74" s="26">
        <v>24</v>
      </c>
      <c r="F74" s="4">
        <v>126.09</v>
      </c>
      <c r="G74" s="4">
        <f>ROUNDUP(E74*F74,2)</f>
        <v>3026.16</v>
      </c>
      <c r="H74" s="27">
        <f>$H$69</f>
        <v>0</v>
      </c>
      <c r="I74" s="4">
        <f>ROUNDUP(E74*H74,2)</f>
        <v>0</v>
      </c>
      <c r="K74" s="31"/>
    </row>
    <row r="75" spans="1:11" x14ac:dyDescent="0.35">
      <c r="A75" s="23" t="s">
        <v>113</v>
      </c>
      <c r="B75" s="23" t="s">
        <v>6</v>
      </c>
      <c r="C75" s="24" t="s">
        <v>7</v>
      </c>
      <c r="D75" s="25" t="s">
        <v>107</v>
      </c>
      <c r="E75" s="26">
        <v>48</v>
      </c>
      <c r="F75" s="4">
        <v>43.48</v>
      </c>
      <c r="G75" s="4">
        <f>ROUNDUP(E75*F75,2)</f>
        <v>2087.04</v>
      </c>
      <c r="H75" s="27">
        <f>$H$70</f>
        <v>0</v>
      </c>
      <c r="I75" s="4">
        <f>ROUNDUP(E75*H75,2)</f>
        <v>0</v>
      </c>
      <c r="K75" s="31"/>
    </row>
    <row r="76" spans="1:11" x14ac:dyDescent="0.35">
      <c r="A76" s="32" t="s">
        <v>114</v>
      </c>
      <c r="B76" s="32" t="s">
        <v>4</v>
      </c>
      <c r="C76" s="33"/>
      <c r="D76" s="34" t="s">
        <v>72</v>
      </c>
      <c r="E76" s="35"/>
      <c r="F76" s="5"/>
      <c r="G76" s="5"/>
      <c r="H76" s="5"/>
      <c r="I76" s="6"/>
    </row>
    <row r="77" spans="1:11" x14ac:dyDescent="0.35">
      <c r="A77" s="23" t="s">
        <v>115</v>
      </c>
      <c r="B77" s="23" t="s">
        <v>6</v>
      </c>
      <c r="C77" s="24" t="s">
        <v>7</v>
      </c>
      <c r="D77" s="25" t="s">
        <v>104</v>
      </c>
      <c r="E77" s="26">
        <v>5</v>
      </c>
      <c r="F77" s="4">
        <v>243.48</v>
      </c>
      <c r="G77" s="4">
        <f>ROUNDUP(E77*F77,2)</f>
        <v>1217.4000000000001</v>
      </c>
      <c r="H77" s="27">
        <f>$H$67</f>
        <v>0</v>
      </c>
      <c r="I77" s="4">
        <f>ROUNDUP(E77*H77,2)</f>
        <v>0</v>
      </c>
      <c r="K77" s="31"/>
    </row>
    <row r="78" spans="1:11" x14ac:dyDescent="0.35">
      <c r="A78" s="23" t="s">
        <v>116</v>
      </c>
      <c r="B78" s="23" t="s">
        <v>6</v>
      </c>
      <c r="C78" s="24" t="s">
        <v>7</v>
      </c>
      <c r="D78" s="25" t="s">
        <v>105</v>
      </c>
      <c r="E78" s="26">
        <v>20</v>
      </c>
      <c r="F78" s="4">
        <v>91.3</v>
      </c>
      <c r="G78" s="4">
        <f>ROUNDUP(E78*F78,2)</f>
        <v>1826</v>
      </c>
      <c r="H78" s="27">
        <f>$H$68</f>
        <v>0</v>
      </c>
      <c r="I78" s="4">
        <f>ROUNDUP(E78*H78,2)</f>
        <v>0</v>
      </c>
      <c r="K78" s="31"/>
    </row>
    <row r="79" spans="1:11" x14ac:dyDescent="0.35">
      <c r="A79" s="23" t="s">
        <v>117</v>
      </c>
      <c r="B79" s="23" t="s">
        <v>6</v>
      </c>
      <c r="C79" s="24" t="s">
        <v>7</v>
      </c>
      <c r="D79" s="25" t="s">
        <v>106</v>
      </c>
      <c r="E79" s="26">
        <v>10</v>
      </c>
      <c r="F79" s="4">
        <v>126.09</v>
      </c>
      <c r="G79" s="4">
        <f>ROUNDUP(E79*F79,2)</f>
        <v>1260.9000000000001</v>
      </c>
      <c r="H79" s="27">
        <f>$H$69</f>
        <v>0</v>
      </c>
      <c r="I79" s="4">
        <f>ROUNDUP(E79*H79,2)</f>
        <v>0</v>
      </c>
      <c r="K79" s="31"/>
    </row>
    <row r="80" spans="1:11" x14ac:dyDescent="0.35">
      <c r="A80" s="23" t="s">
        <v>118</v>
      </c>
      <c r="B80" s="23" t="s">
        <v>6</v>
      </c>
      <c r="C80" s="24" t="s">
        <v>7</v>
      </c>
      <c r="D80" s="25" t="s">
        <v>107</v>
      </c>
      <c r="E80" s="26">
        <v>20</v>
      </c>
      <c r="F80" s="4">
        <v>43.48</v>
      </c>
      <c r="G80" s="4">
        <f>ROUNDUP(E80*F80,2)</f>
        <v>869.6</v>
      </c>
      <c r="H80" s="27">
        <f>$H$70</f>
        <v>0</v>
      </c>
      <c r="I80" s="4">
        <f>ROUNDUP(E80*H80,2)</f>
        <v>0</v>
      </c>
      <c r="K80" s="31"/>
    </row>
    <row r="81" spans="1:11" x14ac:dyDescent="0.35">
      <c r="A81" s="32" t="s">
        <v>119</v>
      </c>
      <c r="B81" s="32" t="s">
        <v>4</v>
      </c>
      <c r="C81" s="33"/>
      <c r="D81" s="34" t="s">
        <v>82</v>
      </c>
      <c r="E81" s="35"/>
      <c r="F81" s="5"/>
      <c r="G81" s="5"/>
      <c r="H81" s="5"/>
      <c r="I81" s="6"/>
    </row>
    <row r="82" spans="1:11" x14ac:dyDescent="0.35">
      <c r="A82" s="23" t="s">
        <v>120</v>
      </c>
      <c r="B82" s="23" t="s">
        <v>6</v>
      </c>
      <c r="C82" s="24" t="s">
        <v>7</v>
      </c>
      <c r="D82" s="25" t="s">
        <v>104</v>
      </c>
      <c r="E82" s="26">
        <v>5</v>
      </c>
      <c r="F82" s="4">
        <v>243.48</v>
      </c>
      <c r="G82" s="4">
        <f>ROUNDUP(E82*F82,2)</f>
        <v>1217.4000000000001</v>
      </c>
      <c r="H82" s="27">
        <f>$H$67</f>
        <v>0</v>
      </c>
      <c r="I82" s="4">
        <f>ROUNDUP(E82*H82,2)</f>
        <v>0</v>
      </c>
      <c r="K82" s="31"/>
    </row>
    <row r="83" spans="1:11" x14ac:dyDescent="0.35">
      <c r="A83" s="23" t="s">
        <v>121</v>
      </c>
      <c r="B83" s="23" t="s">
        <v>6</v>
      </c>
      <c r="C83" s="24" t="s">
        <v>7</v>
      </c>
      <c r="D83" s="25" t="s">
        <v>105</v>
      </c>
      <c r="E83" s="26">
        <v>20</v>
      </c>
      <c r="F83" s="4">
        <v>91.3</v>
      </c>
      <c r="G83" s="4">
        <f>ROUNDUP(E83*F83,2)</f>
        <v>1826</v>
      </c>
      <c r="H83" s="27">
        <f>$H$68</f>
        <v>0</v>
      </c>
      <c r="I83" s="4">
        <f>ROUNDUP(E83*H83,2)</f>
        <v>0</v>
      </c>
      <c r="K83" s="31"/>
    </row>
    <row r="84" spans="1:11" x14ac:dyDescent="0.35">
      <c r="A84" s="23" t="s">
        <v>122</v>
      </c>
      <c r="B84" s="23" t="s">
        <v>6</v>
      </c>
      <c r="C84" s="24" t="s">
        <v>7</v>
      </c>
      <c r="D84" s="25" t="s">
        <v>106</v>
      </c>
      <c r="E84" s="26">
        <v>10</v>
      </c>
      <c r="F84" s="4">
        <v>126.09</v>
      </c>
      <c r="G84" s="4">
        <f>ROUNDUP(E84*F84,2)</f>
        <v>1260.9000000000001</v>
      </c>
      <c r="H84" s="27">
        <f>$H$69</f>
        <v>0</v>
      </c>
      <c r="I84" s="4">
        <f>ROUNDUP(E84*H84,2)</f>
        <v>0</v>
      </c>
      <c r="K84" s="31"/>
    </row>
    <row r="85" spans="1:11" x14ac:dyDescent="0.35">
      <c r="A85" s="23" t="s">
        <v>123</v>
      </c>
      <c r="B85" s="23" t="s">
        <v>6</v>
      </c>
      <c r="C85" s="24" t="s">
        <v>7</v>
      </c>
      <c r="D85" s="25" t="s">
        <v>107</v>
      </c>
      <c r="E85" s="26">
        <v>20</v>
      </c>
      <c r="F85" s="4">
        <v>43.48</v>
      </c>
      <c r="G85" s="4">
        <f>ROUNDUP(E85*F85,2)</f>
        <v>869.6</v>
      </c>
      <c r="H85" s="27">
        <f>$H$70</f>
        <v>0</v>
      </c>
      <c r="I85" s="4">
        <f>ROUNDUP(E85*H85,2)</f>
        <v>0</v>
      </c>
      <c r="K85" s="31"/>
    </row>
    <row r="86" spans="1:11" x14ac:dyDescent="0.35">
      <c r="A86" s="32" t="s">
        <v>124</v>
      </c>
      <c r="B86" s="32" t="s">
        <v>4</v>
      </c>
      <c r="C86" s="33"/>
      <c r="D86" s="34" t="s">
        <v>84</v>
      </c>
      <c r="E86" s="35"/>
      <c r="F86" s="5"/>
      <c r="G86" s="5"/>
      <c r="H86" s="5"/>
      <c r="I86" s="6"/>
    </row>
    <row r="87" spans="1:11" x14ac:dyDescent="0.35">
      <c r="A87" s="23" t="s">
        <v>125</v>
      </c>
      <c r="B87" s="23" t="s">
        <v>6</v>
      </c>
      <c r="C87" s="24" t="s">
        <v>7</v>
      </c>
      <c r="D87" s="25" t="s">
        <v>129</v>
      </c>
      <c r="E87" s="26">
        <v>9</v>
      </c>
      <c r="F87" s="4">
        <v>243.48</v>
      </c>
      <c r="G87" s="4">
        <f>ROUNDUP(E87*F87,2)</f>
        <v>2191.3200000000002</v>
      </c>
      <c r="H87" s="27">
        <f>$H$67</f>
        <v>0</v>
      </c>
      <c r="I87" s="4">
        <f>ROUNDUP(E87*H87,2)</f>
        <v>0</v>
      </c>
      <c r="K87" s="31"/>
    </row>
    <row r="88" spans="1:11" x14ac:dyDescent="0.35">
      <c r="A88" s="23" t="s">
        <v>126</v>
      </c>
      <c r="B88" s="23" t="s">
        <v>6</v>
      </c>
      <c r="C88" s="24" t="s">
        <v>7</v>
      </c>
      <c r="D88" s="25" t="s">
        <v>105</v>
      </c>
      <c r="E88" s="26">
        <v>27</v>
      </c>
      <c r="F88" s="4">
        <v>91.3</v>
      </c>
      <c r="G88" s="4">
        <f>ROUNDUP(E88*F88,2)</f>
        <v>2465.1</v>
      </c>
      <c r="H88" s="27">
        <f>$H$68</f>
        <v>0</v>
      </c>
      <c r="I88" s="4">
        <f>ROUNDUP(E88*H88,2)</f>
        <v>0</v>
      </c>
      <c r="K88" s="31"/>
    </row>
    <row r="89" spans="1:11" x14ac:dyDescent="0.35">
      <c r="A89" s="23" t="s">
        <v>127</v>
      </c>
      <c r="B89" s="23" t="s">
        <v>6</v>
      </c>
      <c r="C89" s="24" t="s">
        <v>7</v>
      </c>
      <c r="D89" s="25" t="s">
        <v>106</v>
      </c>
      <c r="E89" s="26">
        <v>30</v>
      </c>
      <c r="F89" s="4">
        <v>126.09</v>
      </c>
      <c r="G89" s="4">
        <f>ROUNDUP(E89*F89,2)</f>
        <v>3782.7</v>
      </c>
      <c r="H89" s="27">
        <f>$H$69</f>
        <v>0</v>
      </c>
      <c r="I89" s="4">
        <f>ROUNDUP(E89*H89,2)</f>
        <v>0</v>
      </c>
      <c r="K89" s="31"/>
    </row>
    <row r="90" spans="1:11" x14ac:dyDescent="0.35">
      <c r="A90" s="23" t="s">
        <v>128</v>
      </c>
      <c r="B90" s="23" t="s">
        <v>6</v>
      </c>
      <c r="C90" s="24" t="s">
        <v>7</v>
      </c>
      <c r="D90" s="25" t="s">
        <v>107</v>
      </c>
      <c r="E90" s="26">
        <v>60</v>
      </c>
      <c r="F90" s="4">
        <v>43.48</v>
      </c>
      <c r="G90" s="4">
        <f>ROUNDUP(E90*F90,2)</f>
        <v>2608.8000000000002</v>
      </c>
      <c r="H90" s="27">
        <f>$H$70</f>
        <v>0</v>
      </c>
      <c r="I90" s="4">
        <f>ROUNDUP(E90*H90,2)</f>
        <v>0</v>
      </c>
      <c r="K90" s="31"/>
    </row>
    <row r="91" spans="1:11" x14ac:dyDescent="0.35">
      <c r="A91" s="32" t="s">
        <v>130</v>
      </c>
      <c r="B91" s="32" t="s">
        <v>4</v>
      </c>
      <c r="C91" s="33"/>
      <c r="D91" s="34" t="s">
        <v>92</v>
      </c>
      <c r="E91" s="35"/>
      <c r="F91" s="5"/>
      <c r="G91" s="5"/>
      <c r="H91" s="5"/>
      <c r="I91" s="6"/>
    </row>
    <row r="92" spans="1:11" x14ac:dyDescent="0.35">
      <c r="A92" s="23" t="s">
        <v>131</v>
      </c>
      <c r="B92" s="23" t="s">
        <v>6</v>
      </c>
      <c r="C92" s="24" t="s">
        <v>7</v>
      </c>
      <c r="D92" s="25" t="s">
        <v>129</v>
      </c>
      <c r="E92" s="26">
        <v>9</v>
      </c>
      <c r="F92" s="4">
        <v>243.48</v>
      </c>
      <c r="G92" s="4">
        <f>ROUNDUP(E92*F92,2)</f>
        <v>2191.3200000000002</v>
      </c>
      <c r="H92" s="27">
        <f>$H$67</f>
        <v>0</v>
      </c>
      <c r="I92" s="4">
        <f>ROUNDUP(E92*H92,2)</f>
        <v>0</v>
      </c>
      <c r="K92" s="31"/>
    </row>
    <row r="93" spans="1:11" x14ac:dyDescent="0.35">
      <c r="A93" s="23" t="s">
        <v>132</v>
      </c>
      <c r="B93" s="23" t="s">
        <v>6</v>
      </c>
      <c r="C93" s="24" t="s">
        <v>7</v>
      </c>
      <c r="D93" s="25" t="s">
        <v>105</v>
      </c>
      <c r="E93" s="26">
        <v>27</v>
      </c>
      <c r="F93" s="4">
        <v>91.3</v>
      </c>
      <c r="G93" s="4">
        <f>ROUNDUP(E93*F93,2)</f>
        <v>2465.1</v>
      </c>
      <c r="H93" s="27">
        <f>$H$68</f>
        <v>0</v>
      </c>
      <c r="I93" s="4">
        <f>ROUNDUP(E93*H93,2)</f>
        <v>0</v>
      </c>
      <c r="K93" s="31"/>
    </row>
    <row r="94" spans="1:11" x14ac:dyDescent="0.35">
      <c r="A94" s="23" t="s">
        <v>133</v>
      </c>
      <c r="B94" s="23" t="s">
        <v>6</v>
      </c>
      <c r="C94" s="24" t="s">
        <v>7</v>
      </c>
      <c r="D94" s="25" t="s">
        <v>106</v>
      </c>
      <c r="E94" s="26">
        <v>30</v>
      </c>
      <c r="F94" s="4">
        <v>126.09</v>
      </c>
      <c r="G94" s="4">
        <f>ROUNDUP(E94*F94,2)</f>
        <v>3782.7</v>
      </c>
      <c r="H94" s="27">
        <f>$H$69</f>
        <v>0</v>
      </c>
      <c r="I94" s="4">
        <f>ROUNDUP(E94*H94,2)</f>
        <v>0</v>
      </c>
      <c r="K94" s="31"/>
    </row>
    <row r="95" spans="1:11" x14ac:dyDescent="0.35">
      <c r="A95" s="23" t="s">
        <v>134</v>
      </c>
      <c r="B95" s="23" t="s">
        <v>6</v>
      </c>
      <c r="C95" s="24" t="s">
        <v>7</v>
      </c>
      <c r="D95" s="25" t="s">
        <v>107</v>
      </c>
      <c r="E95" s="26">
        <v>60</v>
      </c>
      <c r="F95" s="4">
        <v>43.48</v>
      </c>
      <c r="G95" s="4">
        <f>ROUNDUP(E95*F95,2)</f>
        <v>2608.8000000000002</v>
      </c>
      <c r="H95" s="27">
        <f>$H$70</f>
        <v>0</v>
      </c>
      <c r="I95" s="4">
        <f>ROUNDUP(E95*H95,2)</f>
        <v>0</v>
      </c>
      <c r="K95" s="31"/>
    </row>
    <row r="96" spans="1:11" x14ac:dyDescent="0.35">
      <c r="A96" s="32" t="s">
        <v>135</v>
      </c>
      <c r="B96" s="32" t="s">
        <v>4</v>
      </c>
      <c r="C96" s="33"/>
      <c r="D96" s="34" t="s">
        <v>136</v>
      </c>
      <c r="E96" s="35"/>
      <c r="F96" s="5"/>
      <c r="G96" s="5"/>
      <c r="H96" s="5"/>
      <c r="I96" s="6"/>
    </row>
    <row r="97" spans="1:11" x14ac:dyDescent="0.35">
      <c r="A97" s="23" t="s">
        <v>131</v>
      </c>
      <c r="B97" s="23" t="s">
        <v>6</v>
      </c>
      <c r="C97" s="24" t="s">
        <v>7</v>
      </c>
      <c r="D97" s="25" t="s">
        <v>137</v>
      </c>
      <c r="E97" s="26">
        <v>1</v>
      </c>
      <c r="F97" s="4">
        <v>60</v>
      </c>
      <c r="G97" s="4">
        <f>ROUNDUP(E97*F97,2)</f>
        <v>60</v>
      </c>
      <c r="H97" s="7"/>
      <c r="I97" s="4">
        <f>ROUNDUP(E97*H97,2)</f>
        <v>0</v>
      </c>
      <c r="K97" s="31"/>
    </row>
    <row r="98" spans="1:11" x14ac:dyDescent="0.35">
      <c r="A98" s="23" t="s">
        <v>132</v>
      </c>
      <c r="B98" s="23" t="s">
        <v>6</v>
      </c>
      <c r="C98" s="24" t="s">
        <v>7</v>
      </c>
      <c r="D98" s="25" t="s">
        <v>138</v>
      </c>
      <c r="E98" s="26">
        <v>1</v>
      </c>
      <c r="F98" s="4">
        <v>708.04</v>
      </c>
      <c r="G98" s="4">
        <f>ROUNDUP(E98*F98,2)</f>
        <v>708.04</v>
      </c>
      <c r="H98" s="7"/>
      <c r="I98" s="4">
        <f>ROUNDUP(E98*H98,2)</f>
        <v>0</v>
      </c>
      <c r="K98" s="31"/>
    </row>
    <row r="99" spans="1:11" ht="3" customHeight="1" x14ac:dyDescent="0.35">
      <c r="A99" s="28"/>
      <c r="B99" s="28"/>
      <c r="C99" s="29"/>
      <c r="D99" s="30"/>
      <c r="E99" s="28"/>
      <c r="F99" s="2"/>
      <c r="G99" s="2"/>
      <c r="H99" s="2"/>
      <c r="I99" s="2"/>
    </row>
    <row r="100" spans="1:11" x14ac:dyDescent="0.35">
      <c r="A100" s="18" t="s">
        <v>139</v>
      </c>
      <c r="B100" s="18" t="s">
        <v>4</v>
      </c>
      <c r="C100" s="19" t="s">
        <v>5</v>
      </c>
      <c r="D100" s="20" t="s">
        <v>9</v>
      </c>
      <c r="E100" s="21"/>
      <c r="F100" s="3"/>
      <c r="G100" s="3">
        <f>G101</f>
        <v>300</v>
      </c>
      <c r="H100" s="3"/>
      <c r="I100" s="3">
        <f>I101</f>
        <v>0</v>
      </c>
    </row>
    <row r="101" spans="1:11" x14ac:dyDescent="0.35">
      <c r="A101" s="23" t="s">
        <v>140</v>
      </c>
      <c r="B101" s="23" t="s">
        <v>6</v>
      </c>
      <c r="C101" s="24" t="s">
        <v>7</v>
      </c>
      <c r="D101" s="25" t="s">
        <v>141</v>
      </c>
      <c r="E101" s="26">
        <v>1</v>
      </c>
      <c r="F101" s="4">
        <v>300</v>
      </c>
      <c r="G101" s="4">
        <f t="shared" ref="G101" si="4">ROUNDUP(E101*F101,2)</f>
        <v>300</v>
      </c>
      <c r="H101" s="7"/>
      <c r="I101" s="4">
        <f t="shared" ref="I101" si="5">ROUNDUP(E101*H101,2)</f>
        <v>0</v>
      </c>
      <c r="K101" s="31"/>
    </row>
    <row r="102" spans="1:11" ht="3" customHeight="1" x14ac:dyDescent="0.35">
      <c r="A102" s="28"/>
      <c r="B102" s="28"/>
      <c r="C102" s="29"/>
      <c r="D102" s="30"/>
      <c r="E102" s="28"/>
      <c r="F102" s="28"/>
      <c r="G102" s="28"/>
      <c r="H102" s="28"/>
      <c r="I102" s="28"/>
    </row>
    <row r="105" spans="1:11" x14ac:dyDescent="0.35">
      <c r="D105" s="43" t="s">
        <v>146</v>
      </c>
      <c r="E105" s="42"/>
      <c r="F105" s="1"/>
      <c r="G105" s="44">
        <f>SUM(G7+G10+G15+G20+G24+G31+G65+G100)</f>
        <v>232000.05</v>
      </c>
      <c r="H105" s="12"/>
      <c r="I105" s="44">
        <f>SUM(I7+I10+I15+I20+I24+I31+I65+I100)</f>
        <v>320</v>
      </c>
    </row>
    <row r="106" spans="1:11" x14ac:dyDescent="0.35">
      <c r="E106" s="42"/>
      <c r="F106" s="1"/>
    </row>
    <row r="107" spans="1:11" x14ac:dyDescent="0.35">
      <c r="D107" s="11" t="s">
        <v>14</v>
      </c>
      <c r="E107" s="42"/>
      <c r="F107" s="1"/>
      <c r="G107" s="45">
        <f>G105*0.13</f>
        <v>30160.01</v>
      </c>
      <c r="I107" s="45">
        <f>I105*0.13</f>
        <v>41.6</v>
      </c>
    </row>
    <row r="108" spans="1:11" x14ac:dyDescent="0.35">
      <c r="D108" s="11" t="s">
        <v>15</v>
      </c>
      <c r="E108" s="42"/>
      <c r="F108" s="1"/>
      <c r="G108" s="45">
        <f>G105*0.06</f>
        <v>13920</v>
      </c>
      <c r="I108" s="45">
        <f>I105*0.06</f>
        <v>19.2</v>
      </c>
    </row>
    <row r="109" spans="1:11" x14ac:dyDescent="0.35">
      <c r="D109" s="11" t="s">
        <v>16</v>
      </c>
      <c r="E109" s="42"/>
      <c r="F109" s="1"/>
      <c r="G109" s="46">
        <f>SUM(G107:G108)</f>
        <v>44080.01</v>
      </c>
      <c r="I109" s="46">
        <f>SUM(I107:I108)</f>
        <v>60.8</v>
      </c>
    </row>
    <row r="110" spans="1:11" x14ac:dyDescent="0.35">
      <c r="E110" s="42"/>
      <c r="F110" s="1"/>
    </row>
    <row r="111" spans="1:11" x14ac:dyDescent="0.35">
      <c r="D111" s="43" t="s">
        <v>144</v>
      </c>
      <c r="E111" s="43"/>
      <c r="F111" s="43"/>
      <c r="G111" s="44">
        <f>G105+G109</f>
        <v>276080.06</v>
      </c>
      <c r="H111" s="43" t="s">
        <v>143</v>
      </c>
      <c r="I111" s="44">
        <f>I105+I109</f>
        <v>380.8</v>
      </c>
    </row>
    <row r="114" spans="5:6" x14ac:dyDescent="0.35">
      <c r="E114" s="42"/>
      <c r="F114" s="1"/>
    </row>
  </sheetData>
  <sheetProtection algorithmName="SHA-512" hashValue="BC+JZY9xeYRvlC3PlngkWlN3Mch25bnpfdOWThfVH3Sd5+VKRjrS/Xqxm+387aQ0zYPiYD+YFJcjY04dq2Sdkw==" saltValue="3/HZJTwttv+z315ObuJYgg==" spinCount="100000" sheet="1" objects="1" scenarios="1"/>
  <mergeCells count="2">
    <mergeCell ref="A4:I4"/>
    <mergeCell ref="A1:I1"/>
  </mergeCells>
  <phoneticPr fontId="6" type="noConversion"/>
  <dataValidations disablePrompts="1" count="2">
    <dataValidation type="list" allowBlank="1" showInputMessage="1" showErrorMessage="1" sqref="B7:B102 B114:B65121" xr:uid="{9E00BF19-4743-4BEF-BBCB-51EB85D1F645}">
      <formula1>"Capítulo,Partida,Mano de obra,Maquinaria,Material,Otros,"</formula1>
    </dataValidation>
    <dataValidation type="decimal" allowBlank="1" showInputMessage="1" showErrorMessage="1" error="El precio ofertado debe ser mayor que 0 y menor o igual que el precio máximo de referencia para PEM" sqref="H8" xr:uid="{1A093441-A14F-472D-911A-F18B2C98D435}">
      <formula1>0.01</formula1>
      <formula2>F8</formula2>
    </dataValidation>
  </dataValidation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23_051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RMC</dc:creator>
  <cp:lastModifiedBy>IFEMA MADRID</cp:lastModifiedBy>
  <dcterms:created xsi:type="dcterms:W3CDTF">2021-05-19T10:58:18Z</dcterms:created>
  <dcterms:modified xsi:type="dcterms:W3CDTF">2023-03-14T17:16:16Z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ón Presto">
    <vt:lpwstr>1.0</vt:lpwstr>
  </property>
</Properties>
</file>