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3\23-092 Servicio de Vigilancia\4.Perfil del Contratante y Anuncio\"/>
    </mc:Choice>
  </mc:AlternateContent>
  <xr:revisionPtr revIDLastSave="0" documentId="13_ncr:1_{60EC2048-11A5-46F7-9F63-86B9AE35C93B}" xr6:coauthVersionLast="47" xr6:coauthVersionMax="47" xr10:uidLastSave="{00000000-0000-0000-0000-000000000000}"/>
  <bookViews>
    <workbookView xWindow="-110" yWindow="-110" windowWidth="19420" windowHeight="10300" xr2:uid="{25D78D4F-869B-44D8-B722-7F40429A8AAD}"/>
  </bookViews>
  <sheets>
    <sheet name="EXCEL FICHA DE PRECIOS PLIEGO " sheetId="1" r:id="rId1"/>
  </sheets>
  <definedNames>
    <definedName name="_xlnm.Print_Area" localSheetId="0">'EXCEL FICHA DE PRECIOS PLIEGO '!$A$1:$J$61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4" i="1" l="1"/>
  <c r="J51" i="1"/>
  <c r="B44" i="1"/>
  <c r="J44" i="1" s="1"/>
  <c r="J43" i="1"/>
  <c r="B41" i="1"/>
  <c r="J41" i="1" s="1"/>
  <c r="J40" i="1"/>
  <c r="B38" i="1"/>
  <c r="J38" i="1" s="1"/>
  <c r="J37" i="1"/>
  <c r="B31" i="1"/>
  <c r="J30" i="1"/>
  <c r="I24" i="1"/>
  <c r="G24" i="1"/>
  <c r="E24" i="1"/>
  <c r="C24" i="1"/>
  <c r="J23" i="1"/>
  <c r="J21" i="1"/>
  <c r="J19" i="1"/>
  <c r="I17" i="1"/>
  <c r="G17" i="1"/>
  <c r="E17" i="1"/>
  <c r="C17" i="1"/>
  <c r="J16" i="1"/>
  <c r="J14" i="1"/>
  <c r="J12" i="1"/>
  <c r="I10" i="1"/>
  <c r="G10" i="1"/>
  <c r="E10" i="1"/>
  <c r="C10" i="1"/>
  <c r="J9" i="1"/>
  <c r="J7" i="1"/>
  <c r="J5" i="1"/>
  <c r="J17" i="1" l="1"/>
  <c r="J24" i="1"/>
  <c r="J10" i="1"/>
  <c r="J46" i="1" l="1"/>
  <c r="C56" i="1" s="1"/>
</calcChain>
</file>

<file path=xl/sharedStrings.xml><?xml version="1.0" encoding="utf-8"?>
<sst xmlns="http://schemas.openxmlformats.org/spreadsheetml/2006/main" count="68" uniqueCount="50">
  <si>
    <t>FICHA 1</t>
  </si>
  <si>
    <t xml:space="preserve">AREA OPERATIVA DE VIGILANCIA Y SEGURIDAD </t>
  </si>
  <si>
    <t>CATEGORIAS</t>
  </si>
  <si>
    <t>PRECIO/HORA MÁXIMO LABORABLE DIURNA</t>
  </si>
  <si>
    <t>PRECIO/HORA OFERTADO LABORABLE DIURNA</t>
  </si>
  <si>
    <t>PRECIO/HORA MÁXIMO  LABORABLE NOCTURNA</t>
  </si>
  <si>
    <t>PRECIO/HORA OFERTADO  LABORABLE NOCTURNA</t>
  </si>
  <si>
    <t>PRECIO/HORA MÁXIMO FESTIVA DIURNA</t>
  </si>
  <si>
    <t>PRECIO/HORA OFERTADO FESTIVA DIURNA</t>
  </si>
  <si>
    <t>PRECIO/HORA MÁXIMO FESTIVA NOCTURNA</t>
  </si>
  <si>
    <t>PRECIO/HORA OFERTADO FESTIVA NOCTURNA</t>
  </si>
  <si>
    <t>JEFE DE EQUIPO H11 AÑO 2024</t>
  </si>
  <si>
    <t>Numero de horas previstos para 2024</t>
  </si>
  <si>
    <t>JEFE DE EQUIPO H11 AÑO 2025</t>
  </si>
  <si>
    <t>Numero de horas previstos para 2025</t>
  </si>
  <si>
    <t>JEFE DE EQUIPO H11 AÑO 2026</t>
  </si>
  <si>
    <t>Numero de horas previstos para 2026</t>
  </si>
  <si>
    <t>VIGILANTE CON ARMA AÑO 2024</t>
  </si>
  <si>
    <t>Numero de horas previstos 2024</t>
  </si>
  <si>
    <t>VIGILANTE CON ARMA AÑO 2025</t>
  </si>
  <si>
    <t>VIGILANTE CON ARMA AÑO 2026</t>
  </si>
  <si>
    <t>IMPORTE TOTAL OFERTADO</t>
  </si>
  <si>
    <t>VIGILANTE SIN ARMA AÑO 2024</t>
  </si>
  <si>
    <t>VIGILANTE SIN ARMA AÑO 2025</t>
  </si>
  <si>
    <t>VIGILANTE SIN ARMA AÑO 2026</t>
  </si>
  <si>
    <t>VIGILANTE DE SEGURIDAD ARMADO GUIA CON PERRO DEFENSA-ATAQUE AÑO 2024</t>
  </si>
  <si>
    <t>VIGILANTE DE SEGURIDAD ARMADO GUIA CON PERRO DEFENSA-ATAQUE AÑO 2025</t>
  </si>
  <si>
    <t>VIGILANTE DE SEGURIDAD ARMADO GUIA CON PERRO DEFENSA-ATAQUE AÑO 2026</t>
  </si>
  <si>
    <t>VIGILANTE DE SEGURIDAD ARMADO GUIA CON PERRO EXPLOSIVOS AÑO 2024</t>
  </si>
  <si>
    <t xml:space="preserve"> </t>
  </si>
  <si>
    <t>VIGILANTE DE SEGURIDAD ARMADO GUIA CON PERRO EXPLOSIVOS AÑO 2025</t>
  </si>
  <si>
    <t>Numero de horas previstos 2025</t>
  </si>
  <si>
    <t>VIGILANTE DE SEGURIDAD ARMADO GUIA CON PERRO EXPLOSIVOS AÑO 2026</t>
  </si>
  <si>
    <t>Numero de horas previstos 2026</t>
  </si>
  <si>
    <t>PLUS HORA CENTRO DE CONTROL</t>
  </si>
  <si>
    <t xml:space="preserve">Numero de horas previstos para el periodo de contratación </t>
  </si>
  <si>
    <t>PLUS HORA RADIOSCOPIA</t>
  </si>
  <si>
    <t>IMPORTE HORAS DE VIGILANCIA ( Fijo y Certamenes ) PERIODO DE CONTRATACIÓN</t>
  </si>
  <si>
    <t>PRECIO MÁXIMO/ AÑO</t>
  </si>
  <si>
    <t>Presupuesto ofertado periodo de contratación</t>
  </si>
  <si>
    <t>ESTRUCTURA ASIGNADA ( Mandos Intermedios + Jefe de servicio) AÑO 2024</t>
  </si>
  <si>
    <t>ESTRUCTURA ASIGNADA ( Mandos Intermedios + Jefe de servicio) AÑO 2025</t>
  </si>
  <si>
    <t>ESTRUCTURA ASIGNADA ( Mandos Intermedios + Jefe de servicio) AÑO 2026</t>
  </si>
  <si>
    <t>IMPORTE ESTRUCTURA ASIGNADA PERIODO DE CONTRATACIÓN</t>
  </si>
  <si>
    <t>PRECIO MÁXIMO PERIODO DE CONTRATACIÓN</t>
  </si>
  <si>
    <t>PRECIO OFERTADO PERIODO DE CONTRATACIÓN</t>
  </si>
  <si>
    <t>ESTRUCTURA DE MEDIOS ASIGNADOS AL SERVICIO IMPORTE PERIODO DE CONTRATACIÓN</t>
  </si>
  <si>
    <t>PRESUPUESTO TOTAL OFERTADO (*)</t>
  </si>
  <si>
    <t>(*) El presupuesto total ofertado deberá coincidir con el importe indicado en el modelo de oferta económica</t>
  </si>
  <si>
    <t>Firmado: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</si>
</sst>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_ ;[Red]\-#,##0.00\ 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indexed="12"/>
      <name val="Arial"/>
      <family val="2"/>
    </font>
    <font>
      <b/>
      <sz val="12"/>
      <color theme="1"/>
      <name val="Calibri"/>
      <family val="2"/>
      <scheme val="minor"/>
    </font>
    <font>
      <sz val="14"/>
      <color rgb="FF002060"/>
      <name val="Calibri"/>
      <family val="2"/>
      <scheme val="minor"/>
    </font>
    <font>
      <sz val="20"/>
      <name val="Calibri"/>
      <family val="2"/>
      <scheme val="minor"/>
    </font>
    <font>
      <b/>
      <sz val="14"/>
      <color rgb="FF000000"/>
      <name val="Calibri"/>
      <family val="2"/>
    </font>
    <font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8" fontId="2" fillId="3" borderId="7" xfId="0" applyNumberFormat="1" applyFont="1" applyFill="1" applyBorder="1" applyAlignment="1" applyProtection="1">
      <alignment horizontal="center" vertical="center"/>
      <protection locked="0"/>
    </xf>
    <xf numFmtId="8" fontId="2" fillId="3" borderId="14" xfId="0" applyNumberFormat="1" applyFont="1" applyFill="1" applyBorder="1" applyAlignment="1" applyProtection="1">
      <alignment horizontal="center" vertical="center"/>
      <protection locked="0"/>
    </xf>
    <xf numFmtId="4" fontId="0" fillId="0" borderId="0" xfId="0" applyNumberFormat="1"/>
    <xf numFmtId="0" fontId="7" fillId="6" borderId="0" xfId="0" applyFont="1" applyFill="1" applyAlignment="1">
      <alignment horizontal="center" vertical="center"/>
    </xf>
    <xf numFmtId="0" fontId="0" fillId="6" borderId="0" xfId="0" applyFill="1"/>
    <xf numFmtId="165" fontId="8" fillId="6" borderId="0" xfId="0" applyNumberFormat="1" applyFont="1" applyFill="1" applyAlignment="1">
      <alignment horizontal="center" vertical="center"/>
    </xf>
    <xf numFmtId="165" fontId="8" fillId="3" borderId="22" xfId="0" applyNumberFormat="1" applyFont="1" applyFill="1" applyBorder="1" applyAlignment="1" applyProtection="1">
      <alignment horizontal="center" vertical="center"/>
      <protection locked="0"/>
    </xf>
    <xf numFmtId="165" fontId="0" fillId="3" borderId="10" xfId="0" applyNumberForma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8" fontId="2" fillId="0" borderId="7" xfId="0" applyNumberFormat="1" applyFont="1" applyBorder="1" applyAlignment="1">
      <alignment horizontal="center" vertical="center"/>
    </xf>
    <xf numFmtId="0" fontId="2" fillId="4" borderId="8" xfId="0" applyFont="1" applyFill="1" applyBorder="1" applyAlignment="1">
      <alignment vertical="center"/>
    </xf>
    <xf numFmtId="3" fontId="4" fillId="4" borderId="10" xfId="0" applyNumberFormat="1" applyFont="1" applyFill="1" applyBorder="1"/>
    <xf numFmtId="0" fontId="2" fillId="5" borderId="12" xfId="0" applyFont="1" applyFill="1" applyBorder="1" applyAlignment="1">
      <alignment vertical="center"/>
    </xf>
    <xf numFmtId="8" fontId="2" fillId="5" borderId="13" xfId="0" applyNumberFormat="1" applyFont="1" applyFill="1" applyBorder="1" applyAlignment="1">
      <alignment horizontal="center" vertical="center"/>
    </xf>
    <xf numFmtId="8" fontId="5" fillId="0" borderId="10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4" fillId="4" borderId="10" xfId="0" applyNumberFormat="1" applyFont="1" applyFill="1" applyBorder="1"/>
    <xf numFmtId="8" fontId="5" fillId="6" borderId="0" xfId="0" applyNumberFormat="1" applyFont="1" applyFill="1"/>
    <xf numFmtId="164" fontId="4" fillId="4" borderId="20" xfId="0" applyNumberFormat="1" applyFont="1" applyFill="1" applyBorder="1"/>
    <xf numFmtId="165" fontId="6" fillId="8" borderId="10" xfId="0" applyNumberFormat="1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22" xfId="0" applyFont="1" applyFill="1" applyBorder="1" applyAlignment="1">
      <alignment horizontal="center" vertical="center" wrapText="1"/>
    </xf>
    <xf numFmtId="165" fontId="0" fillId="8" borderId="10" xfId="0" applyNumberFormat="1" applyFill="1" applyBorder="1" applyAlignment="1">
      <alignment horizontal="center" vertical="center"/>
    </xf>
    <xf numFmtId="165" fontId="8" fillId="8" borderId="22" xfId="0" applyNumberFormat="1" applyFont="1" applyFill="1" applyBorder="1" applyAlignment="1">
      <alignment horizontal="center" vertical="center"/>
    </xf>
    <xf numFmtId="8" fontId="2" fillId="6" borderId="0" xfId="0" applyNumberFormat="1" applyFont="1" applyFill="1" applyAlignment="1">
      <alignment horizontal="center" vertical="center"/>
    </xf>
    <xf numFmtId="165" fontId="8" fillId="8" borderId="10" xfId="0" applyNumberFormat="1" applyFont="1" applyFill="1" applyBorder="1" applyAlignment="1">
      <alignment horizontal="center" vertical="center"/>
    </xf>
    <xf numFmtId="165" fontId="9" fillId="8" borderId="1" xfId="0" applyNumberFormat="1" applyFont="1" applyFill="1" applyBorder="1" applyAlignment="1">
      <alignment horizontal="center" vertical="center"/>
    </xf>
    <xf numFmtId="165" fontId="9" fillId="8" borderId="28" xfId="0" applyNumberFormat="1" applyFont="1" applyFill="1" applyBorder="1" applyAlignment="1">
      <alignment horizontal="center" vertical="center"/>
    </xf>
    <xf numFmtId="165" fontId="9" fillId="8" borderId="29" xfId="0" applyNumberFormat="1" applyFont="1" applyFill="1" applyBorder="1" applyAlignment="1">
      <alignment horizontal="center" vertical="center"/>
    </xf>
    <xf numFmtId="165" fontId="9" fillId="8" borderId="23" xfId="0" applyNumberFormat="1" applyFont="1" applyFill="1" applyBorder="1" applyAlignment="1">
      <alignment horizontal="center" vertical="center"/>
    </xf>
    <xf numFmtId="8" fontId="2" fillId="7" borderId="1" xfId="0" applyNumberFormat="1" applyFont="1" applyFill="1" applyBorder="1" applyAlignment="1">
      <alignment horizontal="center" vertical="center" wrapText="1"/>
    </xf>
    <xf numFmtId="8" fontId="2" fillId="7" borderId="2" xfId="0" applyNumberFormat="1" applyFont="1" applyFill="1" applyBorder="1" applyAlignment="1">
      <alignment horizontal="center" vertical="center" wrapText="1"/>
    </xf>
    <xf numFmtId="8" fontId="2" fillId="7" borderId="23" xfId="0" applyNumberFormat="1" applyFont="1" applyFill="1" applyBorder="1" applyAlignment="1">
      <alignment horizontal="center" vertical="center" wrapText="1"/>
    </xf>
    <xf numFmtId="165" fontId="0" fillId="8" borderId="24" xfId="0" applyNumberFormat="1" applyFill="1" applyBorder="1" applyAlignment="1">
      <alignment horizontal="center" vertical="center"/>
    </xf>
    <xf numFmtId="165" fontId="0" fillId="8" borderId="10" xfId="0" applyNumberFormat="1" applyFill="1" applyBorder="1" applyAlignment="1">
      <alignment horizontal="center" vertical="center"/>
    </xf>
    <xf numFmtId="8" fontId="2" fillId="7" borderId="25" xfId="0" applyNumberFormat="1" applyFont="1" applyFill="1" applyBorder="1" applyAlignment="1">
      <alignment horizontal="center" vertical="center" wrapText="1"/>
    </xf>
    <xf numFmtId="8" fontId="2" fillId="7" borderId="21" xfId="0" applyNumberFormat="1" applyFont="1" applyFill="1" applyBorder="1" applyAlignment="1">
      <alignment horizontal="center" vertical="center" wrapText="1"/>
    </xf>
    <xf numFmtId="8" fontId="2" fillId="7" borderId="5" xfId="0" applyNumberFormat="1" applyFont="1" applyFill="1" applyBorder="1" applyAlignment="1">
      <alignment horizontal="center" vertical="center" wrapText="1"/>
    </xf>
    <xf numFmtId="165" fontId="0" fillId="8" borderId="26" xfId="0" applyNumberFormat="1" applyFill="1" applyBorder="1" applyAlignment="1">
      <alignment horizontal="center" vertical="center"/>
    </xf>
    <xf numFmtId="165" fontId="0" fillId="8" borderId="27" xfId="0" applyNumberFormat="1" applyFill="1" applyBorder="1" applyAlignment="1">
      <alignment horizontal="center" vertical="center"/>
    </xf>
    <xf numFmtId="8" fontId="2" fillId="7" borderId="22" xfId="0" applyNumberFormat="1" applyFont="1" applyFill="1" applyBorder="1" applyAlignment="1">
      <alignment horizontal="left" vertical="center" wrapText="1"/>
    </xf>
    <xf numFmtId="3" fontId="3" fillId="4" borderId="9" xfId="0" applyNumberFormat="1" applyFont="1" applyFill="1" applyBorder="1" applyAlignment="1">
      <alignment horizontal="center" vertical="center"/>
    </xf>
    <xf numFmtId="3" fontId="3" fillId="4" borderId="18" xfId="0" applyNumberFormat="1" applyFont="1" applyFill="1" applyBorder="1" applyAlignment="1">
      <alignment horizontal="center" vertical="center"/>
    </xf>
    <xf numFmtId="3" fontId="3" fillId="4" borderId="11" xfId="0" applyNumberFormat="1" applyFont="1" applyFill="1" applyBorder="1" applyAlignment="1">
      <alignment horizontal="center" vertical="center"/>
    </xf>
    <xf numFmtId="8" fontId="2" fillId="5" borderId="13" xfId="0" applyNumberFormat="1" applyFont="1" applyFill="1" applyBorder="1" applyAlignment="1">
      <alignment horizontal="center" vertical="center"/>
    </xf>
    <xf numFmtId="8" fontId="2" fillId="5" borderId="19" xfId="0" applyNumberFormat="1" applyFont="1" applyFill="1" applyBorder="1" applyAlignment="1">
      <alignment horizontal="center" vertical="center"/>
    </xf>
    <xf numFmtId="8" fontId="2" fillId="7" borderId="1" xfId="0" applyNumberFormat="1" applyFont="1" applyFill="1" applyBorder="1" applyAlignment="1">
      <alignment horizontal="left" vertical="center"/>
    </xf>
    <xf numFmtId="8" fontId="2" fillId="7" borderId="2" xfId="0" applyNumberFormat="1" applyFont="1" applyFill="1" applyBorder="1" applyAlignment="1">
      <alignment horizontal="left" vertical="center"/>
    </xf>
    <xf numFmtId="8" fontId="2" fillId="7" borderId="21" xfId="0" applyNumberFormat="1" applyFont="1" applyFill="1" applyBorder="1" applyAlignment="1">
      <alignment horizontal="left" vertical="center"/>
    </xf>
    <xf numFmtId="8" fontId="2" fillId="7" borderId="5" xfId="0" applyNumberFormat="1" applyFont="1" applyFill="1" applyBorder="1" applyAlignment="1">
      <alignment horizontal="left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8" fontId="2" fillId="3" borderId="15" xfId="0" applyNumberFormat="1" applyFont="1" applyFill="1" applyBorder="1" applyAlignment="1" applyProtection="1">
      <alignment horizontal="center" vertical="center"/>
      <protection locked="0"/>
    </xf>
    <xf numFmtId="8" fontId="2" fillId="3" borderId="16" xfId="0" applyNumberFormat="1" applyFont="1" applyFill="1" applyBorder="1" applyAlignment="1" applyProtection="1">
      <alignment horizontal="center" vertical="center"/>
      <protection locked="0"/>
    </xf>
    <xf numFmtId="8" fontId="2" fillId="3" borderId="17" xfId="0" applyNumberFormat="1" applyFont="1" applyFill="1" applyBorder="1" applyAlignment="1" applyProtection="1">
      <alignment horizontal="center" vertical="center"/>
      <protection locked="0"/>
    </xf>
    <xf numFmtId="3" fontId="3" fillId="4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2" fillId="4" borderId="8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494CE-149F-4C2C-A0DB-B147C07DAABA}">
  <sheetPr>
    <pageSetUpPr fitToPage="1"/>
  </sheetPr>
  <dimension ref="A1:L59"/>
  <sheetViews>
    <sheetView tabSelected="1" zoomScaleNormal="100" workbookViewId="0">
      <selection sqref="A1:J1"/>
    </sheetView>
  </sheetViews>
  <sheetFormatPr baseColWidth="10" defaultColWidth="29.1796875" defaultRowHeight="14.5" x14ac:dyDescent="0.35"/>
  <cols>
    <col min="1" max="1" width="44.81640625" customWidth="1"/>
    <col min="2" max="7" width="13" customWidth="1"/>
    <col min="8" max="9" width="14.54296875" customWidth="1"/>
    <col min="10" max="10" width="22.1796875" customWidth="1"/>
    <col min="11" max="11" width="20.1796875" customWidth="1"/>
  </cols>
  <sheetData>
    <row r="1" spans="1:10" ht="15" thickBot="1" x14ac:dyDescent="0.4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</row>
    <row r="2" spans="1:10" ht="15" thickBot="1" x14ac:dyDescent="0.4">
      <c r="A2" s="67" t="s">
        <v>1</v>
      </c>
      <c r="B2" s="68"/>
      <c r="C2" s="68"/>
      <c r="D2" s="68"/>
      <c r="E2" s="68"/>
      <c r="F2" s="68"/>
      <c r="G2" s="68"/>
      <c r="H2" s="68"/>
      <c r="I2" s="69"/>
      <c r="J2" s="9"/>
    </row>
    <row r="3" spans="1:10" ht="58.5" thickBot="1" x14ac:dyDescent="0.4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</row>
    <row r="4" spans="1:10" ht="22.5" customHeight="1" x14ac:dyDescent="0.35">
      <c r="A4" s="12" t="s">
        <v>11</v>
      </c>
      <c r="B4" s="13">
        <v>25.24</v>
      </c>
      <c r="C4" s="1"/>
      <c r="D4" s="13">
        <v>27.14</v>
      </c>
      <c r="E4" s="1"/>
      <c r="F4" s="13">
        <v>26.79</v>
      </c>
      <c r="G4" s="1"/>
      <c r="H4" s="13">
        <v>28.66</v>
      </c>
      <c r="I4" s="1"/>
    </row>
    <row r="5" spans="1:10" ht="22.5" customHeight="1" thickBot="1" x14ac:dyDescent="0.4">
      <c r="A5" s="14" t="s">
        <v>12</v>
      </c>
      <c r="B5" s="46">
        <v>3623</v>
      </c>
      <c r="C5" s="65"/>
      <c r="D5" s="46">
        <v>1811</v>
      </c>
      <c r="E5" s="65"/>
      <c r="F5" s="46">
        <v>1731</v>
      </c>
      <c r="G5" s="65"/>
      <c r="H5" s="46">
        <v>860</v>
      </c>
      <c r="I5" s="48"/>
      <c r="J5" s="15">
        <f>SUM(B5:I5)</f>
        <v>8025</v>
      </c>
    </row>
    <row r="6" spans="1:10" ht="22.5" customHeight="1" x14ac:dyDescent="0.35">
      <c r="A6" s="12" t="s">
        <v>13</v>
      </c>
      <c r="B6" s="13">
        <v>26</v>
      </c>
      <c r="C6" s="1"/>
      <c r="D6" s="13">
        <v>27.96</v>
      </c>
      <c r="E6" s="1"/>
      <c r="F6" s="13">
        <v>27.59</v>
      </c>
      <c r="G6" s="1"/>
      <c r="H6" s="13">
        <v>29.52</v>
      </c>
      <c r="I6" s="1"/>
    </row>
    <row r="7" spans="1:10" ht="22.5" customHeight="1" thickBot="1" x14ac:dyDescent="0.4">
      <c r="A7" s="14" t="s">
        <v>14</v>
      </c>
      <c r="B7" s="46">
        <v>3952</v>
      </c>
      <c r="C7" s="65"/>
      <c r="D7" s="46">
        <v>1976</v>
      </c>
      <c r="E7" s="65"/>
      <c r="F7" s="46">
        <v>1888</v>
      </c>
      <c r="G7" s="65"/>
      <c r="H7" s="46">
        <v>938</v>
      </c>
      <c r="I7" s="48"/>
      <c r="J7" s="15">
        <f>SUM(B7:I7)</f>
        <v>8754</v>
      </c>
    </row>
    <row r="8" spans="1:10" ht="22.5" customHeight="1" x14ac:dyDescent="0.35">
      <c r="A8" s="12" t="s">
        <v>15</v>
      </c>
      <c r="B8" s="13">
        <v>26.78</v>
      </c>
      <c r="C8" s="1"/>
      <c r="D8" s="13">
        <v>28.79</v>
      </c>
      <c r="E8" s="1"/>
      <c r="F8" s="13">
        <v>28.42</v>
      </c>
      <c r="G8" s="1"/>
      <c r="H8" s="13">
        <v>30.41</v>
      </c>
      <c r="I8" s="1"/>
    </row>
    <row r="9" spans="1:10" ht="22.5" customHeight="1" x14ac:dyDescent="0.35">
      <c r="A9" s="14" t="s">
        <v>16</v>
      </c>
      <c r="B9" s="46">
        <v>3952</v>
      </c>
      <c r="C9" s="65"/>
      <c r="D9" s="46">
        <v>1976</v>
      </c>
      <c r="E9" s="65"/>
      <c r="F9" s="46">
        <v>1888</v>
      </c>
      <c r="G9" s="65"/>
      <c r="H9" s="46">
        <v>938</v>
      </c>
      <c r="I9" s="48"/>
      <c r="J9" s="15">
        <f>SUM(B9:I9)</f>
        <v>8754</v>
      </c>
    </row>
    <row r="10" spans="1:10" ht="22.5" customHeight="1" thickBot="1" x14ac:dyDescent="0.5">
      <c r="A10" s="16" t="s">
        <v>21</v>
      </c>
      <c r="B10" s="17"/>
      <c r="C10" s="17">
        <f>C4*B5+C6*B7+C8*B9</f>
        <v>0</v>
      </c>
      <c r="D10" s="17"/>
      <c r="E10" s="17">
        <f>E4*D5+E6*D7+E8*D9</f>
        <v>0</v>
      </c>
      <c r="F10" s="17"/>
      <c r="G10" s="17">
        <f>G4*F5+G6*F7+G8*F9</f>
        <v>0</v>
      </c>
      <c r="H10" s="17"/>
      <c r="I10" s="17">
        <f>I4*H5+I6*H7+I8*H9</f>
        <v>0</v>
      </c>
      <c r="J10" s="18">
        <f>SUM(B10:I10)</f>
        <v>0</v>
      </c>
    </row>
    <row r="11" spans="1:10" ht="22.5" customHeight="1" x14ac:dyDescent="0.35">
      <c r="A11" s="12" t="s">
        <v>17</v>
      </c>
      <c r="B11" s="13">
        <v>22.75</v>
      </c>
      <c r="C11" s="1"/>
      <c r="D11" s="13">
        <v>24.65</v>
      </c>
      <c r="E11" s="1"/>
      <c r="F11" s="13">
        <v>24.27</v>
      </c>
      <c r="G11" s="1"/>
      <c r="H11" s="13">
        <v>26.16</v>
      </c>
      <c r="I11" s="2"/>
    </row>
    <row r="12" spans="1:10" ht="22.5" customHeight="1" thickBot="1" x14ac:dyDescent="0.4">
      <c r="A12" s="14" t="s">
        <v>18</v>
      </c>
      <c r="B12" s="46">
        <v>28190</v>
      </c>
      <c r="C12" s="65"/>
      <c r="D12" s="46">
        <v>6806</v>
      </c>
      <c r="E12" s="65"/>
      <c r="F12" s="46">
        <v>12613</v>
      </c>
      <c r="G12" s="65"/>
      <c r="H12" s="46">
        <v>3259</v>
      </c>
      <c r="I12" s="48"/>
      <c r="J12" s="15">
        <f>SUM(B12:I12)</f>
        <v>50868</v>
      </c>
    </row>
    <row r="13" spans="1:10" ht="22.5" customHeight="1" x14ac:dyDescent="0.35">
      <c r="A13" s="12" t="s">
        <v>19</v>
      </c>
      <c r="B13" s="13">
        <v>23.44</v>
      </c>
      <c r="C13" s="1"/>
      <c r="D13" s="13">
        <v>25.39</v>
      </c>
      <c r="E13" s="1"/>
      <c r="F13" s="13">
        <v>25</v>
      </c>
      <c r="G13" s="1"/>
      <c r="H13" s="13">
        <v>26.94</v>
      </c>
      <c r="I13" s="2"/>
    </row>
    <row r="14" spans="1:10" ht="22.5" customHeight="1" thickBot="1" x14ac:dyDescent="0.4">
      <c r="A14" s="14" t="s">
        <v>14</v>
      </c>
      <c r="B14" s="46">
        <v>30753</v>
      </c>
      <c r="C14" s="65"/>
      <c r="D14" s="46">
        <v>7425</v>
      </c>
      <c r="E14" s="65"/>
      <c r="F14" s="46">
        <v>13760</v>
      </c>
      <c r="G14" s="65"/>
      <c r="H14" s="46">
        <v>3555</v>
      </c>
      <c r="I14" s="48"/>
      <c r="J14" s="15">
        <f>SUM(B14:I14)</f>
        <v>55493</v>
      </c>
    </row>
    <row r="15" spans="1:10" ht="22.5" customHeight="1" x14ac:dyDescent="0.35">
      <c r="A15" s="12" t="s">
        <v>20</v>
      </c>
      <c r="B15" s="13">
        <v>24.14</v>
      </c>
      <c r="C15" s="1"/>
      <c r="D15" s="13">
        <v>26.15</v>
      </c>
      <c r="E15" s="1"/>
      <c r="F15" s="13">
        <v>25.75</v>
      </c>
      <c r="G15" s="1"/>
      <c r="H15" s="13">
        <v>27.75</v>
      </c>
      <c r="I15" s="2"/>
    </row>
    <row r="16" spans="1:10" ht="22.5" customHeight="1" x14ac:dyDescent="0.35">
      <c r="A16" s="14" t="s">
        <v>16</v>
      </c>
      <c r="B16" s="46">
        <v>30753</v>
      </c>
      <c r="C16" s="65"/>
      <c r="D16" s="46">
        <v>7425</v>
      </c>
      <c r="E16" s="65"/>
      <c r="F16" s="46">
        <v>13760</v>
      </c>
      <c r="G16" s="65"/>
      <c r="H16" s="46">
        <v>3555</v>
      </c>
      <c r="I16" s="48"/>
      <c r="J16" s="15">
        <f>SUM(B16:I16)</f>
        <v>55493</v>
      </c>
    </row>
    <row r="17" spans="1:10" ht="24.75" customHeight="1" thickBot="1" x14ac:dyDescent="0.5">
      <c r="A17" s="16" t="s">
        <v>21</v>
      </c>
      <c r="B17" s="17"/>
      <c r="C17" s="17">
        <f>C11*B12+C13*B14+C15*B16</f>
        <v>0</v>
      </c>
      <c r="D17" s="17"/>
      <c r="E17" s="17">
        <f>E11*D12+E13*D14+E15*D16</f>
        <v>0</v>
      </c>
      <c r="F17" s="17"/>
      <c r="G17" s="17">
        <f>G11*F12+G13*F14+G15*F16</f>
        <v>0</v>
      </c>
      <c r="H17" s="17"/>
      <c r="I17" s="17">
        <f>I11*H12+I13*H14+I15*H16</f>
        <v>0</v>
      </c>
      <c r="J17" s="18">
        <f>SUM(B17:I17)</f>
        <v>0</v>
      </c>
    </row>
    <row r="18" spans="1:10" ht="22.5" customHeight="1" x14ac:dyDescent="0.35">
      <c r="A18" s="12" t="s">
        <v>22</v>
      </c>
      <c r="B18" s="13">
        <v>20.14</v>
      </c>
      <c r="C18" s="1"/>
      <c r="D18" s="13">
        <v>22.06</v>
      </c>
      <c r="E18" s="1"/>
      <c r="F18" s="13">
        <v>21.7</v>
      </c>
      <c r="G18" s="1"/>
      <c r="H18" s="13">
        <v>23.64</v>
      </c>
      <c r="I18" s="1"/>
    </row>
    <row r="19" spans="1:10" ht="22.5" customHeight="1" thickBot="1" x14ac:dyDescent="0.4">
      <c r="A19" s="14" t="s">
        <v>18</v>
      </c>
      <c r="B19" s="46">
        <v>93963</v>
      </c>
      <c r="C19" s="65"/>
      <c r="D19" s="46">
        <v>19117</v>
      </c>
      <c r="E19" s="65"/>
      <c r="F19" s="46">
        <v>41321</v>
      </c>
      <c r="G19" s="65"/>
      <c r="H19" s="46">
        <v>13467</v>
      </c>
      <c r="I19" s="48"/>
      <c r="J19" s="15">
        <f>SUM(B19:H19)</f>
        <v>167868</v>
      </c>
    </row>
    <row r="20" spans="1:10" ht="22.5" customHeight="1" x14ac:dyDescent="0.35">
      <c r="A20" s="12" t="s">
        <v>23</v>
      </c>
      <c r="B20" s="13">
        <v>20.75</v>
      </c>
      <c r="C20" s="1"/>
      <c r="D20" s="13">
        <v>22.72</v>
      </c>
      <c r="E20" s="1"/>
      <c r="F20" s="13">
        <v>22.35</v>
      </c>
      <c r="G20" s="1"/>
      <c r="H20" s="13">
        <v>24.34</v>
      </c>
      <c r="I20" s="1"/>
    </row>
    <row r="21" spans="1:10" ht="22.5" customHeight="1" thickBot="1" x14ac:dyDescent="0.4">
      <c r="A21" s="14" t="s">
        <v>14</v>
      </c>
      <c r="B21" s="46">
        <v>102505</v>
      </c>
      <c r="C21" s="65"/>
      <c r="D21" s="46">
        <v>20855</v>
      </c>
      <c r="E21" s="65"/>
      <c r="F21" s="46">
        <v>45077</v>
      </c>
      <c r="G21" s="65"/>
      <c r="H21" s="46">
        <v>14691</v>
      </c>
      <c r="I21" s="48"/>
      <c r="J21" s="15">
        <f>SUM(B21:H21)</f>
        <v>183128</v>
      </c>
    </row>
    <row r="22" spans="1:10" ht="22.5" customHeight="1" x14ac:dyDescent="0.35">
      <c r="A22" s="12" t="s">
        <v>24</v>
      </c>
      <c r="B22" s="13">
        <v>21.37</v>
      </c>
      <c r="C22" s="1"/>
      <c r="D22" s="13">
        <v>23.4</v>
      </c>
      <c r="E22" s="1"/>
      <c r="F22" s="13">
        <v>23.02</v>
      </c>
      <c r="G22" s="1"/>
      <c r="H22" s="13">
        <v>25.07</v>
      </c>
      <c r="I22" s="1"/>
    </row>
    <row r="23" spans="1:10" ht="22.5" customHeight="1" x14ac:dyDescent="0.35">
      <c r="A23" s="14" t="s">
        <v>16</v>
      </c>
      <c r="B23" s="46">
        <v>102505</v>
      </c>
      <c r="C23" s="65"/>
      <c r="D23" s="46">
        <v>20855</v>
      </c>
      <c r="E23" s="65"/>
      <c r="F23" s="46">
        <v>45077</v>
      </c>
      <c r="G23" s="65"/>
      <c r="H23" s="46">
        <v>14691</v>
      </c>
      <c r="I23" s="48"/>
      <c r="J23" s="15">
        <f>SUM(B23:H23)</f>
        <v>183128</v>
      </c>
    </row>
    <row r="24" spans="1:10" ht="22.5" customHeight="1" thickBot="1" x14ac:dyDescent="0.5">
      <c r="A24" s="16" t="s">
        <v>21</v>
      </c>
      <c r="B24" s="17"/>
      <c r="C24" s="17">
        <f>C18*B19+C20*B21+C22*B23</f>
        <v>0</v>
      </c>
      <c r="D24" s="17"/>
      <c r="E24" s="17">
        <f>E18*D19+E20*D21+E22*D23</f>
        <v>0</v>
      </c>
      <c r="F24" s="17"/>
      <c r="G24" s="17">
        <f>G18*F19+G20*F21+G22*F23</f>
        <v>0</v>
      </c>
      <c r="H24" s="17"/>
      <c r="I24" s="17">
        <f>I18*H19+I20*H21+I22*H23</f>
        <v>0</v>
      </c>
      <c r="J24" s="18">
        <f>SUM(B24:I24)</f>
        <v>0</v>
      </c>
    </row>
    <row r="25" spans="1:10" ht="28.5" customHeight="1" x14ac:dyDescent="0.35">
      <c r="A25" s="19" t="s">
        <v>25</v>
      </c>
      <c r="B25" s="59">
        <v>32.4</v>
      </c>
      <c r="C25" s="60"/>
      <c r="D25" s="60"/>
      <c r="E25" s="61"/>
      <c r="F25" s="62"/>
      <c r="G25" s="63"/>
      <c r="H25" s="63"/>
      <c r="I25" s="64"/>
    </row>
    <row r="26" spans="1:10" ht="28.5" customHeight="1" thickBot="1" x14ac:dyDescent="0.4">
      <c r="A26" s="14" t="s">
        <v>18</v>
      </c>
      <c r="B26" s="46">
        <v>1399</v>
      </c>
      <c r="C26" s="47"/>
      <c r="D26" s="47"/>
      <c r="E26" s="47"/>
      <c r="F26" s="47"/>
      <c r="G26" s="47"/>
      <c r="H26" s="47"/>
      <c r="I26" s="48"/>
    </row>
    <row r="27" spans="1:10" ht="28.5" customHeight="1" x14ac:dyDescent="0.35">
      <c r="A27" s="20" t="s">
        <v>26</v>
      </c>
      <c r="B27" s="59">
        <v>33.369999999999997</v>
      </c>
      <c r="C27" s="60"/>
      <c r="D27" s="60"/>
      <c r="E27" s="61"/>
      <c r="F27" s="62"/>
      <c r="G27" s="63"/>
      <c r="H27" s="63"/>
      <c r="I27" s="64"/>
    </row>
    <row r="28" spans="1:10" ht="28.5" customHeight="1" thickBot="1" x14ac:dyDescent="0.4">
      <c r="A28" s="14" t="s">
        <v>14</v>
      </c>
      <c r="B28" s="46">
        <v>1526</v>
      </c>
      <c r="C28" s="47"/>
      <c r="D28" s="47"/>
      <c r="E28" s="47"/>
      <c r="F28" s="47"/>
      <c r="G28" s="47"/>
      <c r="H28" s="47"/>
      <c r="I28" s="48"/>
    </row>
    <row r="29" spans="1:10" ht="28.5" customHeight="1" x14ac:dyDescent="0.35">
      <c r="A29" s="20" t="s">
        <v>27</v>
      </c>
      <c r="B29" s="59">
        <v>34.369999999999997</v>
      </c>
      <c r="C29" s="60"/>
      <c r="D29" s="60"/>
      <c r="E29" s="61"/>
      <c r="F29" s="62"/>
      <c r="G29" s="63"/>
      <c r="H29" s="63"/>
      <c r="I29" s="64"/>
    </row>
    <row r="30" spans="1:10" ht="28.5" customHeight="1" x14ac:dyDescent="0.35">
      <c r="A30" s="14" t="s">
        <v>16</v>
      </c>
      <c r="B30" s="46">
        <v>1526</v>
      </c>
      <c r="C30" s="47"/>
      <c r="D30" s="47"/>
      <c r="E30" s="47"/>
      <c r="F30" s="47"/>
      <c r="G30" s="47"/>
      <c r="H30" s="47"/>
      <c r="I30" s="48"/>
      <c r="J30" s="21">
        <f>B26+B28+B30</f>
        <v>4451</v>
      </c>
    </row>
    <row r="31" spans="1:10" ht="28.5" customHeight="1" thickBot="1" x14ac:dyDescent="0.5">
      <c r="A31" s="16" t="s">
        <v>21</v>
      </c>
      <c r="B31" s="49">
        <f>F25*B26+F27*B28+F29*B30</f>
        <v>0</v>
      </c>
      <c r="C31" s="49"/>
      <c r="D31" s="49"/>
      <c r="E31" s="49"/>
      <c r="F31" s="49"/>
      <c r="G31" s="49"/>
      <c r="H31" s="49"/>
      <c r="I31" s="50"/>
      <c r="J31" s="18"/>
    </row>
    <row r="32" spans="1:10" ht="28.5" customHeight="1" x14ac:dyDescent="0.35">
      <c r="A32" s="19" t="s">
        <v>28</v>
      </c>
      <c r="B32" s="59">
        <v>68.73</v>
      </c>
      <c r="C32" s="60"/>
      <c r="D32" s="60"/>
      <c r="E32" s="61"/>
      <c r="F32" s="62"/>
      <c r="G32" s="63"/>
      <c r="H32" s="63"/>
      <c r="I32" s="64"/>
      <c r="J32" t="s">
        <v>29</v>
      </c>
    </row>
    <row r="33" spans="1:12" ht="28.5" customHeight="1" thickBot="1" x14ac:dyDescent="0.4">
      <c r="A33" s="14" t="s">
        <v>18</v>
      </c>
      <c r="B33" s="46">
        <v>1812</v>
      </c>
      <c r="C33" s="47"/>
      <c r="D33" s="47"/>
      <c r="E33" s="47"/>
      <c r="F33" s="47"/>
      <c r="G33" s="47"/>
      <c r="H33" s="47"/>
      <c r="I33" s="48"/>
    </row>
    <row r="34" spans="1:12" ht="28.5" customHeight="1" x14ac:dyDescent="0.35">
      <c r="A34" s="20" t="s">
        <v>30</v>
      </c>
      <c r="B34" s="59">
        <v>70.8</v>
      </c>
      <c r="C34" s="60"/>
      <c r="D34" s="60"/>
      <c r="E34" s="61"/>
      <c r="F34" s="62"/>
      <c r="G34" s="63"/>
      <c r="H34" s="63"/>
      <c r="I34" s="64"/>
    </row>
    <row r="35" spans="1:12" ht="28.5" customHeight="1" thickBot="1" x14ac:dyDescent="0.4">
      <c r="A35" s="14" t="s">
        <v>31</v>
      </c>
      <c r="B35" s="46">
        <v>1977</v>
      </c>
      <c r="C35" s="47"/>
      <c r="D35" s="47"/>
      <c r="E35" s="47"/>
      <c r="F35" s="47"/>
      <c r="G35" s="47"/>
      <c r="H35" s="47"/>
      <c r="I35" s="48"/>
    </row>
    <row r="36" spans="1:12" ht="28.5" customHeight="1" x14ac:dyDescent="0.35">
      <c r="A36" s="20" t="s">
        <v>32</v>
      </c>
      <c r="B36" s="59">
        <v>72.92</v>
      </c>
      <c r="C36" s="60"/>
      <c r="D36" s="60"/>
      <c r="E36" s="61"/>
      <c r="F36" s="62"/>
      <c r="G36" s="63"/>
      <c r="H36" s="63"/>
      <c r="I36" s="64"/>
    </row>
    <row r="37" spans="1:12" ht="28.5" customHeight="1" x14ac:dyDescent="0.35">
      <c r="A37" s="14" t="s">
        <v>33</v>
      </c>
      <c r="B37" s="46">
        <v>1977</v>
      </c>
      <c r="C37" s="47"/>
      <c r="D37" s="47"/>
      <c r="E37" s="47"/>
      <c r="F37" s="47"/>
      <c r="G37" s="47"/>
      <c r="H37" s="47"/>
      <c r="I37" s="48"/>
      <c r="J37" s="21">
        <f>B33+B35+B37</f>
        <v>5766</v>
      </c>
    </row>
    <row r="38" spans="1:12" ht="27" customHeight="1" thickBot="1" x14ac:dyDescent="0.5">
      <c r="A38" s="16" t="s">
        <v>21</v>
      </c>
      <c r="B38" s="49">
        <f>F32*B33+F34*B35+F36*B37</f>
        <v>0</v>
      </c>
      <c r="C38" s="49"/>
      <c r="D38" s="49"/>
      <c r="E38" s="49"/>
      <c r="F38" s="49"/>
      <c r="G38" s="49"/>
      <c r="H38" s="49"/>
      <c r="I38" s="50"/>
      <c r="J38" s="18">
        <f>SUM(B38)</f>
        <v>0</v>
      </c>
    </row>
    <row r="39" spans="1:12" ht="27" customHeight="1" x14ac:dyDescent="0.45">
      <c r="A39" s="19" t="s">
        <v>34</v>
      </c>
      <c r="B39" s="57">
        <v>3.76</v>
      </c>
      <c r="C39" s="57"/>
      <c r="D39" s="57"/>
      <c r="E39" s="57"/>
      <c r="F39" s="57"/>
      <c r="G39" s="57"/>
      <c r="H39" s="57"/>
      <c r="I39" s="58"/>
      <c r="J39" s="22"/>
    </row>
    <row r="40" spans="1:12" ht="27" customHeight="1" x14ac:dyDescent="0.35">
      <c r="A40" s="70" t="s">
        <v>35</v>
      </c>
      <c r="B40" s="46">
        <v>61437</v>
      </c>
      <c r="C40" s="47"/>
      <c r="D40" s="47"/>
      <c r="E40" s="47"/>
      <c r="F40" s="47"/>
      <c r="G40" s="47"/>
      <c r="H40" s="47"/>
      <c r="I40" s="48"/>
      <c r="J40" s="23">
        <f>SUM(B40)</f>
        <v>61437</v>
      </c>
    </row>
    <row r="41" spans="1:12" ht="27" customHeight="1" thickBot="1" x14ac:dyDescent="0.5">
      <c r="A41" s="16" t="s">
        <v>21</v>
      </c>
      <c r="B41" s="49">
        <f>B39*B40</f>
        <v>231003.12</v>
      </c>
      <c r="C41" s="49"/>
      <c r="D41" s="49"/>
      <c r="E41" s="49"/>
      <c r="F41" s="49"/>
      <c r="G41" s="49"/>
      <c r="H41" s="49"/>
      <c r="I41" s="50"/>
      <c r="J41" s="18">
        <f>SUM(B41)</f>
        <v>231003.12</v>
      </c>
    </row>
    <row r="42" spans="1:12" ht="27" customHeight="1" x14ac:dyDescent="0.45">
      <c r="A42" s="19" t="s">
        <v>36</v>
      </c>
      <c r="B42" s="57">
        <v>0.3</v>
      </c>
      <c r="C42" s="57"/>
      <c r="D42" s="57"/>
      <c r="E42" s="57"/>
      <c r="F42" s="57"/>
      <c r="G42" s="57"/>
      <c r="H42" s="57"/>
      <c r="I42" s="58"/>
      <c r="J42" s="22"/>
    </row>
    <row r="43" spans="1:12" ht="27" customHeight="1" x14ac:dyDescent="0.35">
      <c r="A43" s="70" t="s">
        <v>35</v>
      </c>
      <c r="B43" s="46">
        <v>16718</v>
      </c>
      <c r="C43" s="47"/>
      <c r="D43" s="47"/>
      <c r="E43" s="47"/>
      <c r="F43" s="47"/>
      <c r="G43" s="47"/>
      <c r="H43" s="47"/>
      <c r="I43" s="48"/>
      <c r="J43" s="21">
        <f>SUM(B43)</f>
        <v>16718</v>
      </c>
    </row>
    <row r="44" spans="1:12" ht="27" customHeight="1" thickBot="1" x14ac:dyDescent="0.5">
      <c r="A44" s="16" t="s">
        <v>21</v>
      </c>
      <c r="B44" s="49">
        <f>B42*B43</f>
        <v>5015.3999999999996</v>
      </c>
      <c r="C44" s="49"/>
      <c r="D44" s="49"/>
      <c r="E44" s="49"/>
      <c r="F44" s="49"/>
      <c r="G44" s="49"/>
      <c r="H44" s="49"/>
      <c r="I44" s="50"/>
      <c r="J44" s="18">
        <f>SUM(B44)</f>
        <v>5015.3999999999996</v>
      </c>
    </row>
    <row r="45" spans="1:12" ht="15" thickBot="1" x14ac:dyDescent="0.4"/>
    <row r="46" spans="1:12" ht="26.5" thickBot="1" x14ac:dyDescent="0.4">
      <c r="A46" s="51" t="s">
        <v>37</v>
      </c>
      <c r="B46" s="52"/>
      <c r="C46" s="52"/>
      <c r="D46" s="52"/>
      <c r="E46" s="52"/>
      <c r="F46" s="52"/>
      <c r="G46" s="52"/>
      <c r="H46" s="53"/>
      <c r="I46" s="54"/>
      <c r="J46" s="24">
        <f>J10+J17+J24+B31+B38+B41+B44</f>
        <v>236018.52</v>
      </c>
      <c r="K46" s="3"/>
    </row>
    <row r="47" spans="1:12" ht="44.15" customHeight="1" thickBot="1" x14ac:dyDescent="0.4">
      <c r="A47" s="25"/>
      <c r="B47" s="25"/>
      <c r="C47" s="25"/>
      <c r="D47" s="25"/>
      <c r="E47" s="25"/>
      <c r="F47" s="25"/>
      <c r="G47" s="25"/>
      <c r="H47" s="55" t="s">
        <v>38</v>
      </c>
      <c r="I47" s="56"/>
      <c r="J47" s="26" t="s">
        <v>39</v>
      </c>
      <c r="K47" s="4"/>
      <c r="L47" s="3"/>
    </row>
    <row r="48" spans="1:12" s="5" customFormat="1" ht="27.75" customHeight="1" thickBot="1" x14ac:dyDescent="0.4">
      <c r="A48" s="35" t="s">
        <v>40</v>
      </c>
      <c r="B48" s="36"/>
      <c r="C48" s="36"/>
      <c r="D48" s="36"/>
      <c r="E48" s="36"/>
      <c r="F48" s="36"/>
      <c r="G48" s="37"/>
      <c r="H48" s="38">
        <v>307479.06</v>
      </c>
      <c r="I48" s="39"/>
      <c r="J48" s="7"/>
    </row>
    <row r="49" spans="1:11" s="5" customFormat="1" ht="27.75" customHeight="1" thickBot="1" x14ac:dyDescent="0.4">
      <c r="A49" s="35" t="s">
        <v>41</v>
      </c>
      <c r="B49" s="36"/>
      <c r="C49" s="36"/>
      <c r="D49" s="36"/>
      <c r="E49" s="36"/>
      <c r="F49" s="36"/>
      <c r="G49" s="37"/>
      <c r="H49" s="38">
        <v>345494.65</v>
      </c>
      <c r="I49" s="39"/>
      <c r="J49" s="7"/>
    </row>
    <row r="50" spans="1:11" s="5" customFormat="1" ht="27.75" customHeight="1" x14ac:dyDescent="0.35">
      <c r="A50" s="40" t="s">
        <v>42</v>
      </c>
      <c r="B50" s="41"/>
      <c r="C50" s="41"/>
      <c r="D50" s="41"/>
      <c r="E50" s="41"/>
      <c r="F50" s="41"/>
      <c r="G50" s="42"/>
      <c r="H50" s="43">
        <v>355859.49</v>
      </c>
      <c r="I50" s="44"/>
      <c r="J50" s="7"/>
    </row>
    <row r="51" spans="1:11" s="5" customFormat="1" ht="27.75" customHeight="1" x14ac:dyDescent="0.35">
      <c r="A51" s="45" t="s">
        <v>43</v>
      </c>
      <c r="B51" s="45"/>
      <c r="C51" s="45"/>
      <c r="D51" s="45"/>
      <c r="E51" s="45"/>
      <c r="F51" s="45"/>
      <c r="G51" s="45"/>
      <c r="H51" s="45"/>
      <c r="I51" s="45"/>
      <c r="J51" s="28">
        <f>SUM(J48:J50)</f>
        <v>0</v>
      </c>
    </row>
    <row r="52" spans="1:11" s="5" customFormat="1" ht="27.75" customHeight="1" x14ac:dyDescent="0.35">
      <c r="A52"/>
      <c r="B52"/>
      <c r="C52"/>
      <c r="D52"/>
      <c r="E52"/>
      <c r="F52"/>
      <c r="G52"/>
      <c r="H52"/>
      <c r="I52"/>
      <c r="J52"/>
    </row>
    <row r="53" spans="1:11" s="5" customFormat="1" ht="68" customHeight="1" thickBot="1" x14ac:dyDescent="0.4">
      <c r="A53" s="29"/>
      <c r="B53" s="29"/>
      <c r="C53" s="29"/>
      <c r="D53" s="29"/>
      <c r="E53" s="29"/>
      <c r="F53" s="29"/>
      <c r="G53" s="29"/>
      <c r="H53" s="26" t="s">
        <v>44</v>
      </c>
      <c r="I53" s="26" t="s">
        <v>45</v>
      </c>
      <c r="J53" s="26" t="s">
        <v>39</v>
      </c>
      <c r="K53" s="6"/>
    </row>
    <row r="54" spans="1:11" s="5" customFormat="1" ht="27.75" customHeight="1" thickBot="1" x14ac:dyDescent="0.4">
      <c r="A54" s="35" t="s">
        <v>46</v>
      </c>
      <c r="B54" s="36"/>
      <c r="C54" s="36"/>
      <c r="D54" s="36"/>
      <c r="E54" s="36"/>
      <c r="F54" s="36"/>
      <c r="G54" s="37"/>
      <c r="H54" s="27">
        <v>195416.67</v>
      </c>
      <c r="I54" s="8"/>
      <c r="J54" s="30">
        <f>I54</f>
        <v>0</v>
      </c>
      <c r="K54" s="5" t="s">
        <v>29</v>
      </c>
    </row>
    <row r="55" spans="1:11" ht="15" thickBot="1" x14ac:dyDescent="0.4"/>
    <row r="56" spans="1:11" ht="21.5" thickBot="1" x14ac:dyDescent="0.4">
      <c r="A56" s="31" t="s">
        <v>47</v>
      </c>
      <c r="B56" s="32"/>
      <c r="C56" s="33">
        <f>J46+J51+J54</f>
        <v>236018.52</v>
      </c>
      <c r="D56" s="34"/>
    </row>
    <row r="57" spans="1:11" x14ac:dyDescent="0.35">
      <c r="A57" t="s">
        <v>48</v>
      </c>
    </row>
    <row r="59" spans="1:11" x14ac:dyDescent="0.35">
      <c r="A59" t="s">
        <v>49</v>
      </c>
    </row>
  </sheetData>
  <sheetProtection algorithmName="SHA-512" hashValue="sJGbca87ZgHjSRPpTckTYT0P2Uzc31hEFi9kGyjJ56uLZAd0zr5ogHQvUK2li2Sx7Oj9i/aTd8kb7W1ZDhX6OQ==" saltValue="slaLLGn6xEFSZXzKxd2JrQ==" spinCount="100000" sheet="1" objects="1" scenarios="1"/>
  <mergeCells count="76">
    <mergeCell ref="A1:J1"/>
    <mergeCell ref="A2:I2"/>
    <mergeCell ref="B5:C5"/>
    <mergeCell ref="D5:E5"/>
    <mergeCell ref="F5:G5"/>
    <mergeCell ref="H5:I5"/>
    <mergeCell ref="B7:C7"/>
    <mergeCell ref="D7:E7"/>
    <mergeCell ref="F7:G7"/>
    <mergeCell ref="H7:I7"/>
    <mergeCell ref="B9:C9"/>
    <mergeCell ref="D9:E9"/>
    <mergeCell ref="F9:G9"/>
    <mergeCell ref="H9:I9"/>
    <mergeCell ref="B12:C12"/>
    <mergeCell ref="D12:E12"/>
    <mergeCell ref="F12:G12"/>
    <mergeCell ref="H12:I12"/>
    <mergeCell ref="B14:C14"/>
    <mergeCell ref="D14:E14"/>
    <mergeCell ref="F14:G14"/>
    <mergeCell ref="H14:I14"/>
    <mergeCell ref="B16:C16"/>
    <mergeCell ref="D16:E16"/>
    <mergeCell ref="F16:G16"/>
    <mergeCell ref="H16:I16"/>
    <mergeCell ref="B19:C19"/>
    <mergeCell ref="D19:E19"/>
    <mergeCell ref="F19:G19"/>
    <mergeCell ref="H19:I19"/>
    <mergeCell ref="B28:I28"/>
    <mergeCell ref="B21:C21"/>
    <mergeCell ref="D21:E21"/>
    <mergeCell ref="F21:G21"/>
    <mergeCell ref="H21:I21"/>
    <mergeCell ref="B23:C23"/>
    <mergeCell ref="D23:E23"/>
    <mergeCell ref="F23:G23"/>
    <mergeCell ref="H23:I23"/>
    <mergeCell ref="B25:E25"/>
    <mergeCell ref="F25:I25"/>
    <mergeCell ref="B26:I26"/>
    <mergeCell ref="B27:E27"/>
    <mergeCell ref="F27:I27"/>
    <mergeCell ref="B29:E29"/>
    <mergeCell ref="F29:I29"/>
    <mergeCell ref="B30:I30"/>
    <mergeCell ref="B31:I31"/>
    <mergeCell ref="B32:E32"/>
    <mergeCell ref="F32:I32"/>
    <mergeCell ref="B42:I42"/>
    <mergeCell ref="B33:I33"/>
    <mergeCell ref="B34:E34"/>
    <mergeCell ref="F34:I34"/>
    <mergeCell ref="B35:I35"/>
    <mergeCell ref="B36:E36"/>
    <mergeCell ref="F36:I36"/>
    <mergeCell ref="B37:I37"/>
    <mergeCell ref="B38:I38"/>
    <mergeCell ref="B39:I39"/>
    <mergeCell ref="B40:I40"/>
    <mergeCell ref="B41:I41"/>
    <mergeCell ref="B43:I43"/>
    <mergeCell ref="B44:I44"/>
    <mergeCell ref="A46:I46"/>
    <mergeCell ref="H47:I47"/>
    <mergeCell ref="A48:G48"/>
    <mergeCell ref="H48:I48"/>
    <mergeCell ref="A56:B56"/>
    <mergeCell ref="C56:D56"/>
    <mergeCell ref="A49:G49"/>
    <mergeCell ref="H49:I49"/>
    <mergeCell ref="A50:G50"/>
    <mergeCell ref="H50:I50"/>
    <mergeCell ref="A51:I51"/>
    <mergeCell ref="A54:G54"/>
  </mergeCells>
  <pageMargins left="0.7" right="0.7" top="0.75" bottom="0.75" header="0.3" footer="0.3"/>
  <pageSetup paperSize="9" scale="47" fitToWidth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EXCEL FICHA DE PRECIOS PLIEGO </vt:lpstr>
      <vt:lpstr>'EXCEL FICHA DE PRECIOS PLIEGO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Dulce Pardillos</dc:creator>
  <cp:lastModifiedBy>Dulce Pardillos</cp:lastModifiedBy>
  <cp:lastPrinted>2023-10-04T14:22:03Z</cp:lastPrinted>
  <dcterms:created xsi:type="dcterms:W3CDTF">2023-07-07T06:51:59Z</dcterms:created>
  <dcterms:modified xsi:type="dcterms:W3CDTF">2023-10-04T14:22:58Z</dcterms:modified>
</cp:coreProperties>
</file>