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CA5C0852-AB7C-48B5-86FF-386FAA8BB6FC}" xr6:coauthVersionLast="47" xr6:coauthVersionMax="47" xr10:uidLastSave="{00000000-0000-0000-0000-000000000000}"/>
  <bookViews>
    <workbookView xWindow="-118" yWindow="-118" windowWidth="25370" windowHeight="13667" xr2:uid="{E9B9577C-5C66-4CFB-87C2-28D6F0803BE1}"/>
  </bookViews>
  <sheets>
    <sheet name="Lote 3" sheetId="3" r:id="rId1"/>
    <sheet name="Lote 3b" sheetId="4" state="hidden" r:id="rId2"/>
  </sheets>
  <definedNames>
    <definedName name="_xlnm.Print_Area" localSheetId="0">'Lote 3'!$A$1:$J$33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3" l="1"/>
  <c r="J18" i="3" l="1"/>
  <c r="J8" i="3"/>
  <c r="J19" i="3" l="1"/>
  <c r="J20" i="3" l="1"/>
  <c r="J17" i="3"/>
  <c r="J15" i="3"/>
  <c r="J14" i="3"/>
  <c r="J12" i="3"/>
  <c r="J10" i="3"/>
  <c r="J9" i="3"/>
  <c r="J7" i="3"/>
  <c r="E16" i="3"/>
  <c r="E11" i="3"/>
  <c r="V8" i="4" l="1"/>
  <c r="T8" i="4"/>
  <c r="M8" i="4"/>
  <c r="O8" i="4" s="1"/>
  <c r="Q8" i="4" s="1"/>
  <c r="G8" i="4"/>
  <c r="I8" i="4" s="1"/>
  <c r="N23" i="3"/>
  <c r="M23" i="3"/>
  <c r="E21" i="3"/>
  <c r="O20" i="3"/>
  <c r="M20" i="3"/>
  <c r="G20" i="3"/>
  <c r="O19" i="3"/>
  <c r="M19" i="3"/>
  <c r="G19" i="3"/>
  <c r="O18" i="3"/>
  <c r="M18" i="3"/>
  <c r="G18" i="3"/>
  <c r="O17" i="3"/>
  <c r="M17" i="3"/>
  <c r="G17" i="3"/>
  <c r="O15" i="3"/>
  <c r="M15" i="3"/>
  <c r="G15" i="3"/>
  <c r="O14" i="3"/>
  <c r="M14" i="3"/>
  <c r="G14" i="3"/>
  <c r="O13" i="3"/>
  <c r="M13" i="3"/>
  <c r="G13" i="3"/>
  <c r="O12" i="3"/>
  <c r="M12" i="3"/>
  <c r="G12" i="3"/>
  <c r="O10" i="3"/>
  <c r="M10" i="3"/>
  <c r="G10" i="3"/>
  <c r="O9" i="3"/>
  <c r="M9" i="3"/>
  <c r="G9" i="3"/>
  <c r="O8" i="3"/>
  <c r="M8" i="3"/>
  <c r="G8" i="3"/>
  <c r="O7" i="3"/>
  <c r="M7" i="3"/>
  <c r="G7" i="3"/>
  <c r="G21" i="3" l="1"/>
  <c r="J16" i="3"/>
  <c r="G16" i="3"/>
  <c r="G11" i="3"/>
  <c r="J11" i="3"/>
  <c r="J21" i="3"/>
  <c r="J25" i="3" l="1"/>
</calcChain>
</file>

<file path=xl/sharedStrings.xml><?xml version="1.0" encoding="utf-8"?>
<sst xmlns="http://schemas.openxmlformats.org/spreadsheetml/2006/main" count="115" uniqueCount="79">
  <si>
    <t>Fecha, firma y sello de la empresa………………………………</t>
  </si>
  <si>
    <t>a</t>
  </si>
  <si>
    <t>b</t>
  </si>
  <si>
    <t>c</t>
  </si>
  <si>
    <t>d</t>
  </si>
  <si>
    <t>e</t>
  </si>
  <si>
    <t>f</t>
  </si>
  <si>
    <t>PRECIO PLIEGO</t>
  </si>
  <si>
    <t>OPCIONES DE DISTANCIA ENTRE PUESTOS</t>
  </si>
  <si>
    <t>Nº 
REF.</t>
  </si>
  <si>
    <t>RANGOS
Nº DE PERSONAS/PUESTOS</t>
  </si>
  <si>
    <t>UNIDADES x EVENTO</t>
  </si>
  <si>
    <t>PRECIO U. MASTER SILLA</t>
  </si>
  <si>
    <t>PRECIO U. MASTER SILLA +10%</t>
  </si>
  <si>
    <t>PRECIO U. MASTER SILLA +10% REDONDEADO</t>
  </si>
  <si>
    <t>% INCREMENTO S/MASTER SILLA</t>
  </si>
  <si>
    <t>OPCIÓN "A"
90 CM</t>
  </si>
  <si>
    <t>RANGO 1A</t>
  </si>
  <si>
    <t>ENTRE 200 Y 500</t>
  </si>
  <si>
    <t>RANGO 2A</t>
  </si>
  <si>
    <t>ENTRE 501 Y 5.000</t>
  </si>
  <si>
    <t>RANGO 3A</t>
  </si>
  <si>
    <t>ENTRE 5.001 Y 10.000</t>
  </si>
  <si>
    <t>RANGO 4A</t>
  </si>
  <si>
    <t>MÁS DE 10.001</t>
  </si>
  <si>
    <t>PARCIAL</t>
  </si>
  <si>
    <t>-</t>
  </si>
  <si>
    <t>RANGO 1B</t>
  </si>
  <si>
    <t>RANGO 2B</t>
  </si>
  <si>
    <t>RANGO 3B</t>
  </si>
  <si>
    <t>RANGO 4B</t>
  </si>
  <si>
    <t>OPCIÓN "C"
180 CM</t>
  </si>
  <si>
    <t>RANGO 1C</t>
  </si>
  <si>
    <t>RANGO 2C</t>
  </si>
  <si>
    <t>RANGO 3C</t>
  </si>
  <si>
    <t>RANGO 4C</t>
  </si>
  <si>
    <t>* La suma del importe total IVA EXCLUIDO de este Modelo 4 - Lote 3A y 3B deberá ser indicada en el Modelo 1C.</t>
  </si>
  <si>
    <t>MODELO 4 - MOBILIARIO LOTE 3B</t>
  </si>
  <si>
    <t>MOBILIARIO LOTE 3B / INSTALACIONES PERMANENTES PARA VARIOS EVENTOS</t>
  </si>
  <si>
    <t>g</t>
  </si>
  <si>
    <t>h</t>
  </si>
  <si>
    <t>i</t>
  </si>
  <si>
    <t>j</t>
  </si>
  <si>
    <t>k</t>
  </si>
  <si>
    <t>l</t>
  </si>
  <si>
    <t>m</t>
  </si>
  <si>
    <t>EVENTO INICIAL</t>
  </si>
  <si>
    <t>EVENTOS SUCESIVOS</t>
  </si>
  <si>
    <t>IMPORTE TOTAL
MÁXIMO
(EVENTO INICIAL + EVENTOS SUCESIVOS)
(e x j)</t>
  </si>
  <si>
    <t>Nº DE PERSONAS/PUESTOS</t>
  </si>
  <si>
    <t>PRECIO U. MÁXIMO 
EVENTO INICIAL</t>
  </si>
  <si>
    <t>Nº EVENTO INICIAL</t>
  </si>
  <si>
    <t>TOTAL UNIDADES x EVENTO
(b x c)</t>
  </si>
  <si>
    <t>PRECIO U. OFERTADO
EVENTO INICIAL</t>
  </si>
  <si>
    <t>IMPORTE TOTAL
OFERTADO EVENTO INICIAL 2 AÑOS
(d x f)</t>
  </si>
  <si>
    <t>PRECIO U. MÁXIMO 
EVENTOS SUCESIVOS</t>
  </si>
  <si>
    <t>Nº EVENTOS SUCESIVOS</t>
  </si>
  <si>
    <t>UNIDADES x EVENTO SUCESIVOS</t>
  </si>
  <si>
    <t>TOTAL UNIDADES 
EVENTOS SUCESIVOS
(h x i)</t>
  </si>
  <si>
    <t>PRECIO U. OFERTADO
EVENTOS SUCESIVOS</t>
  </si>
  <si>
    <t>IMPORTE TOTAL
OFERTADO EVENTOS SUCESIVOS 2 AÑOS
(d x f)</t>
  </si>
  <si>
    <t>OPCIÓN "B1"
150 CM</t>
  </si>
  <si>
    <t>RANGO
5B</t>
  </si>
  <si>
    <t>A PARTIR DE 200</t>
  </si>
  <si>
    <t>ANEXO IX B LOTE 3</t>
  </si>
  <si>
    <t>MOBILIARIO LOTE 3</t>
  </si>
  <si>
    <t>IMPORTE TOTAL
OFERTADO 
(d x e)</t>
  </si>
  <si>
    <t>PRECIO UNITARIO MÁXIMO POR EVENTO IVA EXCLUIDO</t>
  </si>
  <si>
    <t>UNIDADES ESTIMADAS CONTRATO
(b x c)</t>
  </si>
  <si>
    <t>Nº EVENTOS ESTIMADOS</t>
  </si>
  <si>
    <t>---</t>
  </si>
  <si>
    <t>PRECIO UNITARIO OFERTADO POR EVENTO IVA EXCLUIDO</t>
  </si>
  <si>
    <t>CADA DÍA ADICIONAL (TARIFA APLICABLE A CUALQUIER OPCIÓN Y CUALQUIER RANGO A PARTIR DEL 8º DÍA)</t>
  </si>
  <si>
    <t>Los precios unitarios ofertados para cualquier opción y rango están referidos a la totalidad del evento, hasta 1 semana de duración.</t>
  </si>
  <si>
    <t>IMPORTE TOTAL OFERTA LOTE 3 IVA EXCLUIDO (indicar este importe en el anexo IX A para este lote)</t>
  </si>
  <si>
    <t>El licitador únicamente deberá cumplimentar las celdas con sombreado azul para obtener el precio total ofertado.</t>
  </si>
  <si>
    <t>Será motivo de exclusión indicar precios unitarios superiores a los máximos establecidos o no consignar alguno de los precios solicitados.</t>
  </si>
  <si>
    <t>Firma del representante legal</t>
  </si>
  <si>
    <t>OPCIÓN "B"
120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</si>
</sst>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 Light"/>
      <family val="2"/>
    </font>
    <font>
      <b/>
      <sz val="10"/>
      <color theme="1"/>
      <name val="Calibri Light"/>
      <family val="2"/>
    </font>
    <font>
      <b/>
      <sz val="10"/>
      <color theme="0"/>
      <name val="Calibri"/>
      <family val="2"/>
      <scheme val="minor"/>
    </font>
    <font>
      <b/>
      <sz val="18"/>
      <color theme="1"/>
      <name val="Barlow"/>
    </font>
    <font>
      <sz val="11"/>
      <color theme="1"/>
      <name val="Barlow"/>
    </font>
    <font>
      <b/>
      <sz val="11"/>
      <color theme="1"/>
      <name val="Barlow"/>
    </font>
    <font>
      <b/>
      <sz val="10"/>
      <color theme="1"/>
      <name val="Barlow"/>
    </font>
    <font>
      <b/>
      <sz val="10"/>
      <name val="Barlow"/>
    </font>
    <font>
      <sz val="10"/>
      <color theme="1"/>
      <name val="Barlow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7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10" fontId="7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7" fontId="2" fillId="0" borderId="4" xfId="0" applyNumberFormat="1" applyFont="1" applyBorder="1" applyAlignment="1">
      <alignment horizontal="right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7" fontId="2" fillId="0" borderId="4" xfId="0" applyNumberFormat="1" applyFont="1" applyBorder="1" applyAlignment="1" applyProtection="1">
      <alignment horizontal="right" vertical="center" wrapText="1"/>
      <protection locked="0"/>
    </xf>
    <xf numFmtId="7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4" fontId="4" fillId="3" borderId="4" xfId="0" applyNumberFormat="1" applyFont="1" applyFill="1" applyBorder="1" applyAlignment="1" applyProtection="1">
      <alignment vertical="center"/>
      <protection locked="0"/>
    </xf>
    <xf numFmtId="4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0" fontId="4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8" fillId="0" borderId="0" xfId="0" applyFont="1"/>
    <xf numFmtId="0" fontId="8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164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right"/>
    </xf>
    <xf numFmtId="0" fontId="3" fillId="8" borderId="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7" fontId="3" fillId="0" borderId="4" xfId="0" applyNumberFormat="1" applyFont="1" applyBorder="1" applyAlignment="1">
      <alignment horizontal="right" vertical="center" wrapText="1"/>
    </xf>
    <xf numFmtId="7" fontId="3" fillId="0" borderId="4" xfId="0" applyNumberFormat="1" applyFont="1" applyBorder="1" applyAlignment="1">
      <alignment vertical="center"/>
    </xf>
    <xf numFmtId="44" fontId="3" fillId="0" borderId="0" xfId="0" applyNumberFormat="1" applyFont="1" applyAlignment="1">
      <alignment vertical="center"/>
    </xf>
    <xf numFmtId="164" fontId="0" fillId="0" borderId="0" xfId="0" applyNumberFormat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164" fontId="11" fillId="0" borderId="0" xfId="0" applyNumberFormat="1" applyFont="1" applyAlignment="1" applyProtection="1">
      <alignment horizontal="right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5" fillId="0" borderId="4" xfId="0" applyFont="1" applyBorder="1" applyAlignment="1">
      <alignment horizontal="center" vertical="center" wrapText="1"/>
    </xf>
    <xf numFmtId="164" fontId="11" fillId="0" borderId="4" xfId="0" applyNumberFormat="1" applyFont="1" applyBorder="1" applyProtection="1">
      <protection locked="0"/>
    </xf>
    <xf numFmtId="165" fontId="15" fillId="0" borderId="4" xfId="0" applyNumberFormat="1" applyFont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 vertical="center" wrapText="1"/>
    </xf>
    <xf numFmtId="44" fontId="13" fillId="0" borderId="0" xfId="0" applyNumberFormat="1" applyFont="1" applyAlignment="1" applyProtection="1">
      <alignment vertical="center"/>
      <protection locked="0"/>
    </xf>
    <xf numFmtId="7" fontId="15" fillId="10" borderId="4" xfId="0" applyNumberFormat="1" applyFont="1" applyFill="1" applyBorder="1" applyAlignment="1" applyProtection="1">
      <alignment horizontal="right" vertical="center" wrapText="1"/>
      <protection locked="0"/>
    </xf>
    <xf numFmtId="44" fontId="13" fillId="0" borderId="4" xfId="0" applyNumberFormat="1" applyFont="1" applyBorder="1" applyAlignment="1">
      <alignment horizontal="right" vertical="center"/>
    </xf>
    <xf numFmtId="164" fontId="13" fillId="5" borderId="4" xfId="0" applyNumberFormat="1" applyFont="1" applyFill="1" applyBorder="1" applyAlignment="1">
      <alignment horizontal="right" vertical="center" wrapText="1"/>
    </xf>
    <xf numFmtId="165" fontId="13" fillId="5" borderId="4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 applyProtection="1">
      <alignment horizontal="right" vertical="center" wrapText="1"/>
      <protection locked="0"/>
    </xf>
    <xf numFmtId="44" fontId="13" fillId="5" borderId="4" xfId="0" applyNumberFormat="1" applyFont="1" applyFill="1" applyBorder="1" applyAlignment="1">
      <alignment horizontal="right" vertical="center"/>
    </xf>
    <xf numFmtId="0" fontId="15" fillId="0" borderId="0" xfId="0" applyFont="1"/>
    <xf numFmtId="164" fontId="15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Protection="1">
      <protection locked="0"/>
    </xf>
    <xf numFmtId="0" fontId="15" fillId="0" borderId="0" xfId="0" applyFont="1" applyAlignment="1" applyProtection="1">
      <alignment horizontal="right"/>
      <protection locked="0"/>
    </xf>
    <xf numFmtId="0" fontId="13" fillId="0" borderId="0" xfId="0" applyFont="1" applyAlignment="1">
      <alignment horizontal="right"/>
    </xf>
    <xf numFmtId="164" fontId="15" fillId="0" borderId="4" xfId="0" applyNumberFormat="1" applyFont="1" applyBorder="1" applyAlignment="1">
      <alignment horizontal="right" vertical="center" wrapText="1"/>
    </xf>
    <xf numFmtId="165" fontId="15" fillId="0" borderId="4" xfId="0" quotePrefix="1" applyNumberFormat="1" applyFont="1" applyBorder="1" applyAlignment="1">
      <alignment horizontal="center" vertical="center" wrapText="1"/>
    </xf>
    <xf numFmtId="44" fontId="13" fillId="0" borderId="4" xfId="0" quotePrefix="1" applyNumberFormat="1" applyFont="1" applyBorder="1" applyAlignment="1">
      <alignment horizontal="right" vertical="center"/>
    </xf>
    <xf numFmtId="0" fontId="15" fillId="0" borderId="0" xfId="0" applyFont="1" applyProtection="1">
      <protection locked="0"/>
    </xf>
    <xf numFmtId="164" fontId="15" fillId="0" borderId="0" xfId="0" applyNumberFormat="1" applyFont="1" applyAlignment="1" applyProtection="1">
      <alignment horizontal="right"/>
      <protection locked="0"/>
    </xf>
    <xf numFmtId="44" fontId="13" fillId="0" borderId="0" xfId="0" applyNumberFormat="1" applyFont="1" applyProtection="1">
      <protection locked="0"/>
    </xf>
    <xf numFmtId="0" fontId="13" fillId="0" borderId="0" xfId="0" applyFont="1" applyAlignment="1">
      <alignment horizontal="left" indent="1"/>
    </xf>
    <xf numFmtId="164" fontId="15" fillId="0" borderId="0" xfId="0" applyNumberFormat="1" applyFont="1" applyAlignment="1">
      <alignment horizontal="left" vertical="center"/>
    </xf>
    <xf numFmtId="164" fontId="13" fillId="5" borderId="4" xfId="0" applyNumberFormat="1" applyFont="1" applyFill="1" applyBorder="1" applyAlignment="1">
      <alignment horizontal="center" vertical="center" wrapText="1"/>
    </xf>
    <xf numFmtId="165" fontId="13" fillId="11" borderId="12" xfId="0" applyNumberFormat="1" applyFont="1" applyFill="1" applyBorder="1" applyAlignment="1">
      <alignment horizontal="center" vertical="center" wrapText="1"/>
    </xf>
    <xf numFmtId="164" fontId="13" fillId="11" borderId="0" xfId="0" applyNumberFormat="1" applyFont="1" applyFill="1" applyAlignment="1">
      <alignment horizontal="right" vertical="center" wrapText="1"/>
    </xf>
    <xf numFmtId="0" fontId="15" fillId="0" borderId="0" xfId="0" applyFont="1" applyAlignment="1" applyProtection="1">
      <alignment horizontal="center"/>
      <protection locked="0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11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4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right" vertical="center" wrapText="1" indent="1"/>
    </xf>
    <xf numFmtId="0" fontId="13" fillId="5" borderId="3" xfId="0" applyFont="1" applyFill="1" applyBorder="1" applyAlignment="1">
      <alignment horizontal="right" vertical="center" wrapText="1" inden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165" fontId="13" fillId="5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2F0AD-FDA7-4716-96AA-B0C0595ED37D}">
  <sheetPr>
    <pageSetUpPr fitToPage="1"/>
  </sheetPr>
  <dimension ref="A1:P33"/>
  <sheetViews>
    <sheetView tabSelected="1" topLeftCell="A5" zoomScale="115" zoomScaleNormal="115" workbookViewId="0">
      <selection activeCell="I7" sqref="I7:I10"/>
    </sheetView>
  </sheetViews>
  <sheetFormatPr baseColWidth="10" defaultColWidth="30.21875" defaultRowHeight="15.05" outlineLevelCol="1" x14ac:dyDescent="0.3"/>
  <cols>
    <col min="1" max="1" width="24.5546875" style="3" customWidth="1"/>
    <col min="2" max="2" width="12.21875" style="3" bestFit="1" customWidth="1"/>
    <col min="3" max="3" width="30" style="3" customWidth="1"/>
    <col min="4" max="4" width="12.77734375" style="39" customWidth="1"/>
    <col min="5" max="5" width="10.77734375" style="3" customWidth="1"/>
    <col min="6" max="6" width="12.77734375" style="3" customWidth="1"/>
    <col min="7" max="7" width="12.77734375" style="4" customWidth="1"/>
    <col min="8" max="8" width="1.44140625" style="4" customWidth="1"/>
    <col min="9" max="9" width="12.77734375" style="3" customWidth="1"/>
    <col min="10" max="10" width="16.21875" style="4" customWidth="1"/>
    <col min="11" max="11" width="6.44140625" style="3" customWidth="1"/>
    <col min="12" max="13" width="14.44140625" style="3" hidden="1" customWidth="1" outlineLevel="1"/>
    <col min="14" max="14" width="14.77734375" style="4" hidden="1" customWidth="1" outlineLevel="1"/>
    <col min="15" max="15" width="14.77734375" style="3" hidden="1" customWidth="1" outlineLevel="1"/>
    <col min="16" max="16" width="30.21875" style="3" collapsed="1"/>
    <col min="17" max="16384" width="30.21875" style="3"/>
  </cols>
  <sheetData>
    <row r="1" spans="1:15" ht="27.5" x14ac:dyDescent="0.55000000000000004">
      <c r="A1" s="82" t="s">
        <v>64</v>
      </c>
      <c r="B1" s="82"/>
      <c r="C1" s="82"/>
      <c r="D1" s="82"/>
      <c r="E1" s="82"/>
      <c r="F1" s="82"/>
      <c r="G1" s="82"/>
      <c r="H1" s="82"/>
      <c r="I1" s="82"/>
      <c r="J1" s="82"/>
    </row>
    <row r="2" spans="1:15" ht="17.05" x14ac:dyDescent="0.35">
      <c r="A2" s="40"/>
      <c r="B2" s="40"/>
      <c r="C2" s="40"/>
      <c r="D2" s="41"/>
      <c r="E2" s="40"/>
      <c r="F2" s="40"/>
      <c r="G2" s="42"/>
      <c r="H2" s="42"/>
      <c r="I2" s="40"/>
      <c r="J2" s="42"/>
    </row>
    <row r="3" spans="1:15" s="5" customFormat="1" ht="17.05" x14ac:dyDescent="0.35">
      <c r="A3" s="43"/>
      <c r="B3" s="43"/>
      <c r="C3" s="44" t="s">
        <v>65</v>
      </c>
      <c r="D3" s="45" t="s">
        <v>1</v>
      </c>
      <c r="E3" s="44" t="s">
        <v>2</v>
      </c>
      <c r="F3" s="44" t="s">
        <v>3</v>
      </c>
      <c r="G3" s="44" t="s">
        <v>4</v>
      </c>
      <c r="H3" s="46"/>
      <c r="I3" s="44" t="s">
        <v>5</v>
      </c>
      <c r="J3" s="44" t="s">
        <v>6</v>
      </c>
      <c r="L3" s="6">
        <v>1.1000000000000001</v>
      </c>
      <c r="M3" s="7"/>
      <c r="N3" s="7" t="s">
        <v>7</v>
      </c>
      <c r="O3" s="7"/>
    </row>
    <row r="4" spans="1:15" ht="6.05" customHeight="1" x14ac:dyDescent="0.35">
      <c r="A4" s="40"/>
      <c r="B4" s="40"/>
      <c r="C4" s="40"/>
      <c r="D4" s="41"/>
      <c r="E4" s="40"/>
      <c r="F4" s="40"/>
      <c r="G4" s="42"/>
      <c r="H4" s="42"/>
      <c r="I4" s="40"/>
      <c r="J4" s="42"/>
    </row>
    <row r="5" spans="1:15" ht="78.55" x14ac:dyDescent="0.35">
      <c r="A5" s="44" t="s">
        <v>8</v>
      </c>
      <c r="B5" s="44" t="s">
        <v>9</v>
      </c>
      <c r="C5" s="44" t="s">
        <v>10</v>
      </c>
      <c r="D5" s="45" t="s">
        <v>67</v>
      </c>
      <c r="E5" s="44" t="s">
        <v>69</v>
      </c>
      <c r="F5" s="44" t="s">
        <v>11</v>
      </c>
      <c r="G5" s="44" t="s">
        <v>68</v>
      </c>
      <c r="H5" s="47"/>
      <c r="I5" s="44" t="s">
        <v>71</v>
      </c>
      <c r="J5" s="44" t="s">
        <v>66</v>
      </c>
      <c r="L5" s="9" t="s">
        <v>12</v>
      </c>
      <c r="M5" s="9" t="s">
        <v>13</v>
      </c>
      <c r="N5" s="9" t="s">
        <v>14</v>
      </c>
      <c r="O5" s="9" t="s">
        <v>15</v>
      </c>
    </row>
    <row r="6" spans="1:15" ht="11.95" customHeight="1" x14ac:dyDescent="0.35">
      <c r="A6" s="40"/>
      <c r="B6" s="40"/>
      <c r="C6" s="40"/>
      <c r="D6" s="41"/>
      <c r="E6" s="40"/>
      <c r="F6" s="40"/>
      <c r="G6" s="42"/>
      <c r="H6" s="42"/>
      <c r="I6" s="40"/>
      <c r="J6" s="48"/>
    </row>
    <row r="7" spans="1:15" ht="17.05" x14ac:dyDescent="0.35">
      <c r="A7" s="83" t="s">
        <v>16</v>
      </c>
      <c r="B7" s="49" t="s">
        <v>17</v>
      </c>
      <c r="C7" s="49" t="s">
        <v>18</v>
      </c>
      <c r="D7" s="50">
        <v>8.2899999999999991</v>
      </c>
      <c r="E7" s="51">
        <v>0</v>
      </c>
      <c r="F7" s="51">
        <v>500</v>
      </c>
      <c r="G7" s="52">
        <f>+E7*F7</f>
        <v>0</v>
      </c>
      <c r="H7" s="53"/>
      <c r="I7" s="54"/>
      <c r="J7" s="55">
        <f>+I7*E7</f>
        <v>0</v>
      </c>
      <c r="L7" s="6">
        <v>6.75</v>
      </c>
      <c r="M7" s="6">
        <f>+L7*$L$3</f>
        <v>7.4250000000000007</v>
      </c>
      <c r="N7" s="14">
        <v>7.4</v>
      </c>
      <c r="O7" s="15">
        <f>+(N7-L7)/L7</f>
        <v>9.6296296296296352E-2</v>
      </c>
    </row>
    <row r="8" spans="1:15" ht="17.05" x14ac:dyDescent="0.35">
      <c r="A8" s="84"/>
      <c r="B8" s="49" t="s">
        <v>19</v>
      </c>
      <c r="C8" s="49" t="s">
        <v>20</v>
      </c>
      <c r="D8" s="50">
        <v>7.84</v>
      </c>
      <c r="E8" s="51">
        <v>2</v>
      </c>
      <c r="F8" s="51">
        <v>2500</v>
      </c>
      <c r="G8" s="52">
        <f t="shared" ref="G8:G10" si="0">+E8*F8</f>
        <v>5000</v>
      </c>
      <c r="H8" s="53"/>
      <c r="I8" s="54"/>
      <c r="J8" s="55">
        <f>I8*G8</f>
        <v>0</v>
      </c>
      <c r="L8" s="6">
        <v>6.25</v>
      </c>
      <c r="M8" s="6">
        <f>+L8*$L$3</f>
        <v>6.8750000000000009</v>
      </c>
      <c r="N8" s="14">
        <v>7</v>
      </c>
      <c r="O8" s="15">
        <f t="shared" ref="O8:O10" si="1">+(N8-L8)/L8</f>
        <v>0.12</v>
      </c>
    </row>
    <row r="9" spans="1:15" ht="17.05" x14ac:dyDescent="0.35">
      <c r="A9" s="84"/>
      <c r="B9" s="49" t="s">
        <v>21</v>
      </c>
      <c r="C9" s="49" t="s">
        <v>22</v>
      </c>
      <c r="D9" s="50">
        <v>8.2899999999999991</v>
      </c>
      <c r="E9" s="51">
        <v>0</v>
      </c>
      <c r="F9" s="51">
        <v>8000</v>
      </c>
      <c r="G9" s="52">
        <f t="shared" si="0"/>
        <v>0</v>
      </c>
      <c r="H9" s="53"/>
      <c r="I9" s="54"/>
      <c r="J9" s="55">
        <f t="shared" ref="J9:J20" si="2">+I9*E9</f>
        <v>0</v>
      </c>
      <c r="L9" s="6">
        <v>6.75</v>
      </c>
      <c r="M9" s="6">
        <f t="shared" ref="M9:M23" si="3">+L9*$L$3</f>
        <v>7.4250000000000007</v>
      </c>
      <c r="N9" s="14">
        <v>7.4</v>
      </c>
      <c r="O9" s="15">
        <f t="shared" si="1"/>
        <v>9.6296296296296352E-2</v>
      </c>
    </row>
    <row r="10" spans="1:15" ht="17.05" x14ac:dyDescent="0.35">
      <c r="A10" s="84"/>
      <c r="B10" s="49" t="s">
        <v>23</v>
      </c>
      <c r="C10" s="49" t="s">
        <v>24</v>
      </c>
      <c r="D10" s="50">
        <v>8.4</v>
      </c>
      <c r="E10" s="51">
        <v>0</v>
      </c>
      <c r="F10" s="51">
        <v>12000</v>
      </c>
      <c r="G10" s="52">
        <f t="shared" si="0"/>
        <v>0</v>
      </c>
      <c r="H10" s="53"/>
      <c r="I10" s="54"/>
      <c r="J10" s="55">
        <f t="shared" si="2"/>
        <v>0</v>
      </c>
      <c r="L10" s="6">
        <v>6.95</v>
      </c>
      <c r="M10" s="6">
        <f t="shared" si="3"/>
        <v>7.6450000000000005</v>
      </c>
      <c r="N10" s="14">
        <v>7.5</v>
      </c>
      <c r="O10" s="15">
        <f t="shared" si="1"/>
        <v>7.913669064748198E-2</v>
      </c>
    </row>
    <row r="11" spans="1:15" ht="15.75" x14ac:dyDescent="0.3">
      <c r="A11" s="85"/>
      <c r="B11" s="86" t="s">
        <v>25</v>
      </c>
      <c r="C11" s="87"/>
      <c r="D11" s="56" t="s">
        <v>26</v>
      </c>
      <c r="E11" s="57">
        <f>SUM(E7:E10)</f>
        <v>2</v>
      </c>
      <c r="F11" s="74" t="s">
        <v>26</v>
      </c>
      <c r="G11" s="57">
        <f>SUM(G7:G10)</f>
        <v>5000</v>
      </c>
      <c r="H11" s="53"/>
      <c r="I11" s="58" t="s">
        <v>26</v>
      </c>
      <c r="J11" s="59">
        <f>SUM(J7:J10)</f>
        <v>0</v>
      </c>
      <c r="L11" s="16"/>
      <c r="M11" s="16"/>
      <c r="N11" s="17"/>
      <c r="O11" s="18"/>
    </row>
    <row r="12" spans="1:15" ht="17.05" x14ac:dyDescent="0.35">
      <c r="A12" s="88" t="s">
        <v>78</v>
      </c>
      <c r="B12" s="49" t="s">
        <v>27</v>
      </c>
      <c r="C12" s="49" t="s">
        <v>18</v>
      </c>
      <c r="D12" s="50">
        <v>9.18</v>
      </c>
      <c r="E12" s="51">
        <v>0</v>
      </c>
      <c r="F12" s="51">
        <v>300</v>
      </c>
      <c r="G12" s="52">
        <f>+E12*F12</f>
        <v>0</v>
      </c>
      <c r="H12" s="53"/>
      <c r="I12" s="54"/>
      <c r="J12" s="55">
        <f t="shared" si="2"/>
        <v>0</v>
      </c>
      <c r="L12" s="6">
        <v>7.5</v>
      </c>
      <c r="M12" s="6">
        <f t="shared" si="3"/>
        <v>8.25</v>
      </c>
      <c r="N12" s="14">
        <v>8.1999999999999993</v>
      </c>
      <c r="O12" s="15">
        <f>+(N12-L12)/L12</f>
        <v>9.333333333333324E-2</v>
      </c>
    </row>
    <row r="13" spans="1:15" ht="17.05" x14ac:dyDescent="0.35">
      <c r="A13" s="89"/>
      <c r="B13" s="49" t="s">
        <v>28</v>
      </c>
      <c r="C13" s="49" t="s">
        <v>20</v>
      </c>
      <c r="D13" s="50">
        <v>8.9600000000000009</v>
      </c>
      <c r="E13" s="51">
        <v>2</v>
      </c>
      <c r="F13" s="51">
        <v>1375</v>
      </c>
      <c r="G13" s="52">
        <f t="shared" ref="G13:G15" si="4">+E13*F13</f>
        <v>2750</v>
      </c>
      <c r="H13" s="53"/>
      <c r="I13" s="54"/>
      <c r="J13" s="55">
        <f>I13*G13</f>
        <v>0</v>
      </c>
      <c r="L13" s="6">
        <v>7.5</v>
      </c>
      <c r="M13" s="6">
        <f t="shared" si="3"/>
        <v>8.25</v>
      </c>
      <c r="N13" s="14">
        <v>8</v>
      </c>
      <c r="O13" s="15">
        <f t="shared" ref="O13:O15" si="5">+(N13-L13)/L13</f>
        <v>6.6666666666666666E-2</v>
      </c>
    </row>
    <row r="14" spans="1:15" ht="17.05" x14ac:dyDescent="0.35">
      <c r="A14" s="89"/>
      <c r="B14" s="49" t="s">
        <v>29</v>
      </c>
      <c r="C14" s="49" t="s">
        <v>22</v>
      </c>
      <c r="D14" s="50">
        <v>9.18</v>
      </c>
      <c r="E14" s="51">
        <v>0</v>
      </c>
      <c r="F14" s="51">
        <v>8000</v>
      </c>
      <c r="G14" s="52">
        <f t="shared" si="4"/>
        <v>0</v>
      </c>
      <c r="H14" s="53"/>
      <c r="I14" s="54"/>
      <c r="J14" s="55">
        <f t="shared" si="2"/>
        <v>0</v>
      </c>
      <c r="L14" s="6">
        <v>7.5</v>
      </c>
      <c r="M14" s="6">
        <f t="shared" si="3"/>
        <v>8.25</v>
      </c>
      <c r="N14" s="14">
        <v>8.1999999999999993</v>
      </c>
      <c r="O14" s="15">
        <f t="shared" si="5"/>
        <v>9.333333333333324E-2</v>
      </c>
    </row>
    <row r="15" spans="1:15" ht="17.05" x14ac:dyDescent="0.35">
      <c r="A15" s="89"/>
      <c r="B15" s="49" t="s">
        <v>30</v>
      </c>
      <c r="C15" s="49" t="s">
        <v>24</v>
      </c>
      <c r="D15" s="50">
        <v>9.41</v>
      </c>
      <c r="E15" s="51">
        <v>0</v>
      </c>
      <c r="F15" s="51">
        <v>12000</v>
      </c>
      <c r="G15" s="52">
        <f t="shared" si="4"/>
        <v>0</v>
      </c>
      <c r="H15" s="53"/>
      <c r="I15" s="54"/>
      <c r="J15" s="55">
        <f t="shared" si="2"/>
        <v>0</v>
      </c>
      <c r="L15" s="6">
        <v>7.5</v>
      </c>
      <c r="M15" s="6">
        <f t="shared" si="3"/>
        <v>8.25</v>
      </c>
      <c r="N15" s="14">
        <v>8.4</v>
      </c>
      <c r="O15" s="15">
        <f t="shared" si="5"/>
        <v>0.12000000000000005</v>
      </c>
    </row>
    <row r="16" spans="1:15" ht="15.75" x14ac:dyDescent="0.3">
      <c r="A16" s="90"/>
      <c r="B16" s="86" t="s">
        <v>25</v>
      </c>
      <c r="C16" s="87"/>
      <c r="D16" s="56" t="s">
        <v>26</v>
      </c>
      <c r="E16" s="57">
        <f>SUM(E12:E15)</f>
        <v>2</v>
      </c>
      <c r="F16" s="74" t="s">
        <v>26</v>
      </c>
      <c r="G16" s="57">
        <f>SUM(G12:G15)</f>
        <v>2750</v>
      </c>
      <c r="H16" s="53"/>
      <c r="I16" s="58" t="s">
        <v>26</v>
      </c>
      <c r="J16" s="59">
        <f>SUM(J12:J15)</f>
        <v>0</v>
      </c>
      <c r="L16" s="14"/>
      <c r="M16" s="14"/>
      <c r="N16" s="17"/>
      <c r="O16" s="18"/>
    </row>
    <row r="17" spans="1:15" ht="17.05" x14ac:dyDescent="0.35">
      <c r="A17" s="91" t="s">
        <v>31</v>
      </c>
      <c r="B17" s="49" t="s">
        <v>32</v>
      </c>
      <c r="C17" s="49" t="s">
        <v>18</v>
      </c>
      <c r="D17" s="50">
        <v>12.88</v>
      </c>
      <c r="E17" s="51">
        <v>0</v>
      </c>
      <c r="F17" s="51">
        <v>500</v>
      </c>
      <c r="G17" s="52">
        <f>+E17*F17</f>
        <v>0</v>
      </c>
      <c r="H17" s="53"/>
      <c r="I17" s="54"/>
      <c r="J17" s="55">
        <f t="shared" si="2"/>
        <v>0</v>
      </c>
      <c r="L17" s="6">
        <v>10.5</v>
      </c>
      <c r="M17" s="6">
        <f t="shared" si="3"/>
        <v>11.55</v>
      </c>
      <c r="N17" s="14">
        <v>11.5</v>
      </c>
      <c r="O17" s="15">
        <f>+(N17-L17)/L17</f>
        <v>9.5238095238095233E-2</v>
      </c>
    </row>
    <row r="18" spans="1:15" ht="17.05" x14ac:dyDescent="0.35">
      <c r="A18" s="92"/>
      <c r="B18" s="49" t="s">
        <v>33</v>
      </c>
      <c r="C18" s="49" t="s">
        <v>20</v>
      </c>
      <c r="D18" s="50">
        <v>12.32</v>
      </c>
      <c r="E18" s="51">
        <v>2</v>
      </c>
      <c r="F18" s="51">
        <v>2500</v>
      </c>
      <c r="G18" s="52">
        <f t="shared" ref="G18:G20" si="6">+E18*F18</f>
        <v>5000</v>
      </c>
      <c r="H18" s="53"/>
      <c r="I18" s="54"/>
      <c r="J18" s="55">
        <f>I18*G18</f>
        <v>0</v>
      </c>
      <c r="L18" s="6">
        <v>9.85</v>
      </c>
      <c r="M18" s="6">
        <f t="shared" si="3"/>
        <v>10.835000000000001</v>
      </c>
      <c r="N18" s="14">
        <v>11</v>
      </c>
      <c r="O18" s="15">
        <f t="shared" ref="O18:O20" si="7">+(N18-L18)/L18</f>
        <v>0.11675126903553304</v>
      </c>
    </row>
    <row r="19" spans="1:15" ht="17.05" x14ac:dyDescent="0.35">
      <c r="A19" s="92"/>
      <c r="B19" s="49" t="s">
        <v>34</v>
      </c>
      <c r="C19" s="49" t="s">
        <v>22</v>
      </c>
      <c r="D19" s="50">
        <v>12.88</v>
      </c>
      <c r="E19" s="51">
        <v>0</v>
      </c>
      <c r="F19" s="51">
        <v>8000</v>
      </c>
      <c r="G19" s="52">
        <f t="shared" si="6"/>
        <v>0</v>
      </c>
      <c r="H19" s="53"/>
      <c r="I19" s="54"/>
      <c r="J19" s="55">
        <f>+I19*E19</f>
        <v>0</v>
      </c>
      <c r="L19" s="6">
        <v>10.5</v>
      </c>
      <c r="M19" s="6">
        <f t="shared" si="3"/>
        <v>11.55</v>
      </c>
      <c r="N19" s="14">
        <v>11.5</v>
      </c>
      <c r="O19" s="15">
        <f t="shared" si="7"/>
        <v>9.5238095238095233E-2</v>
      </c>
    </row>
    <row r="20" spans="1:15" ht="17.05" x14ac:dyDescent="0.35">
      <c r="A20" s="92"/>
      <c r="B20" s="49" t="s">
        <v>35</v>
      </c>
      <c r="C20" s="49" t="s">
        <v>24</v>
      </c>
      <c r="D20" s="50">
        <v>13.16</v>
      </c>
      <c r="E20" s="51">
        <v>0</v>
      </c>
      <c r="F20" s="51">
        <v>12000</v>
      </c>
      <c r="G20" s="52">
        <f t="shared" si="6"/>
        <v>0</v>
      </c>
      <c r="H20" s="53"/>
      <c r="I20" s="54"/>
      <c r="J20" s="55">
        <f t="shared" si="2"/>
        <v>0</v>
      </c>
      <c r="L20" s="6">
        <v>10.8</v>
      </c>
      <c r="M20" s="6">
        <f t="shared" si="3"/>
        <v>11.880000000000003</v>
      </c>
      <c r="N20" s="14">
        <v>11.75</v>
      </c>
      <c r="O20" s="15">
        <f t="shared" si="7"/>
        <v>8.7962962962962896E-2</v>
      </c>
    </row>
    <row r="21" spans="1:15" ht="15.75" x14ac:dyDescent="0.3">
      <c r="A21" s="93"/>
      <c r="B21" s="86" t="s">
        <v>25</v>
      </c>
      <c r="C21" s="87"/>
      <c r="D21" s="56" t="s">
        <v>26</v>
      </c>
      <c r="E21" s="57">
        <f>SUM(E17:E20)</f>
        <v>2</v>
      </c>
      <c r="F21" s="74" t="s">
        <v>26</v>
      </c>
      <c r="G21" s="57">
        <f>SUM(G17:G20)</f>
        <v>5000</v>
      </c>
      <c r="H21" s="53"/>
      <c r="I21" s="58" t="s">
        <v>26</v>
      </c>
      <c r="J21" s="59">
        <f>SUM(J17:J20)</f>
        <v>0</v>
      </c>
      <c r="L21" s="14"/>
      <c r="M21" s="14"/>
      <c r="N21" s="17"/>
      <c r="O21" s="18"/>
    </row>
    <row r="22" spans="1:15" ht="9" customHeight="1" x14ac:dyDescent="0.35">
      <c r="A22" s="60"/>
      <c r="B22" s="60"/>
      <c r="C22" s="60"/>
      <c r="D22" s="61"/>
      <c r="E22" s="60"/>
      <c r="F22" s="60"/>
      <c r="G22" s="62"/>
      <c r="H22" s="63"/>
      <c r="I22" s="64"/>
      <c r="J22" s="65"/>
    </row>
    <row r="23" spans="1:15" ht="36.65" customHeight="1" x14ac:dyDescent="0.3">
      <c r="A23" s="78" t="s">
        <v>72</v>
      </c>
      <c r="B23" s="79"/>
      <c r="C23" s="80"/>
      <c r="D23" s="66">
        <v>3.08</v>
      </c>
      <c r="E23" s="67" t="s">
        <v>70</v>
      </c>
      <c r="F23" s="67" t="s">
        <v>70</v>
      </c>
      <c r="G23" s="67" t="s">
        <v>70</v>
      </c>
      <c r="H23" s="53"/>
      <c r="I23" s="54"/>
      <c r="J23" s="68" t="s">
        <v>70</v>
      </c>
      <c r="L23" s="6">
        <v>2.5</v>
      </c>
      <c r="M23" s="6">
        <f t="shared" si="3"/>
        <v>2.75</v>
      </c>
      <c r="N23" s="17" t="e">
        <f>+#REF!</f>
        <v>#REF!</v>
      </c>
      <c r="O23" s="18">
        <v>0.1</v>
      </c>
    </row>
    <row r="24" spans="1:15" ht="8.5500000000000007" customHeight="1" x14ac:dyDescent="0.35">
      <c r="A24" s="60"/>
      <c r="B24" s="60"/>
      <c r="C24" s="60"/>
      <c r="D24" s="61"/>
      <c r="E24" s="60"/>
      <c r="F24" s="60"/>
      <c r="G24" s="62"/>
      <c r="H24" s="63"/>
      <c r="I24" s="64"/>
      <c r="J24" s="65"/>
    </row>
    <row r="25" spans="1:15" ht="46.5" customHeight="1" x14ac:dyDescent="0.3">
      <c r="A25" s="81"/>
      <c r="B25" s="81"/>
      <c r="C25" s="81"/>
      <c r="D25" s="76"/>
      <c r="E25" s="75"/>
      <c r="F25" s="94" t="s">
        <v>74</v>
      </c>
      <c r="G25" s="94"/>
      <c r="H25" s="94"/>
      <c r="I25" s="94"/>
      <c r="J25" s="59">
        <f>+J11+J16+J21</f>
        <v>0</v>
      </c>
      <c r="L25" s="14"/>
      <c r="M25" s="14"/>
      <c r="N25" s="17"/>
      <c r="O25" s="18"/>
    </row>
    <row r="26" spans="1:15" ht="15.75" x14ac:dyDescent="0.35">
      <c r="A26" s="69"/>
      <c r="B26" s="69"/>
      <c r="C26" s="69"/>
      <c r="D26" s="70"/>
      <c r="E26" s="69"/>
      <c r="F26" s="69"/>
      <c r="G26" s="63"/>
      <c r="H26" s="63"/>
      <c r="I26" s="69"/>
      <c r="J26" s="71"/>
    </row>
    <row r="27" spans="1:15" ht="23.1" customHeight="1" x14ac:dyDescent="0.35">
      <c r="A27" s="72" t="s">
        <v>73</v>
      </c>
      <c r="B27" s="69"/>
      <c r="C27" s="69"/>
      <c r="D27" s="70"/>
      <c r="E27" s="69"/>
      <c r="F27" s="69"/>
      <c r="G27" s="63"/>
      <c r="H27" s="63"/>
      <c r="I27" s="77" t="s">
        <v>77</v>
      </c>
      <c r="J27" s="77"/>
    </row>
    <row r="28" spans="1:15" ht="15.75" x14ac:dyDescent="0.35">
      <c r="A28" s="69"/>
      <c r="B28" s="69"/>
      <c r="C28" s="69"/>
      <c r="D28" s="70"/>
      <c r="E28" s="69"/>
      <c r="F28" s="69"/>
      <c r="G28" s="63"/>
      <c r="H28" s="63"/>
      <c r="I28" s="77"/>
      <c r="J28" s="77"/>
    </row>
    <row r="29" spans="1:15" ht="15.75" x14ac:dyDescent="0.35">
      <c r="A29" s="60" t="s">
        <v>75</v>
      </c>
      <c r="B29" s="69"/>
      <c r="C29" s="69"/>
      <c r="D29" s="70"/>
      <c r="E29" s="69"/>
      <c r="F29" s="69"/>
      <c r="G29" s="63"/>
      <c r="H29" s="63"/>
      <c r="I29" s="77"/>
      <c r="J29" s="77"/>
    </row>
    <row r="30" spans="1:15" ht="17.05" x14ac:dyDescent="0.35">
      <c r="A30" s="60" t="s">
        <v>76</v>
      </c>
      <c r="B30" s="40"/>
      <c r="C30" s="40"/>
      <c r="D30" s="41"/>
      <c r="E30" s="40"/>
      <c r="F30" s="40"/>
      <c r="G30" s="42"/>
      <c r="H30" s="42"/>
      <c r="I30" s="77"/>
      <c r="J30" s="77"/>
    </row>
    <row r="31" spans="1:15" ht="17.05" x14ac:dyDescent="0.35">
      <c r="A31" s="69"/>
      <c r="B31" s="40"/>
      <c r="C31" s="40"/>
      <c r="D31" s="41"/>
      <c r="E31" s="40"/>
      <c r="F31" s="40"/>
      <c r="G31" s="42"/>
      <c r="H31" s="42"/>
      <c r="I31" s="40"/>
      <c r="J31" s="42"/>
    </row>
    <row r="32" spans="1:15" ht="17.05" x14ac:dyDescent="0.35">
      <c r="A32" s="40"/>
      <c r="B32" s="40"/>
      <c r="C32" s="40"/>
      <c r="D32" s="41"/>
      <c r="E32" s="40"/>
      <c r="F32" s="40"/>
      <c r="G32" s="42"/>
      <c r="H32" s="42"/>
      <c r="I32" s="40"/>
      <c r="J32" s="42"/>
    </row>
    <row r="33" spans="1:10" ht="17.05" x14ac:dyDescent="0.35">
      <c r="A33" s="40"/>
      <c r="B33" s="40"/>
      <c r="C33" s="40"/>
      <c r="D33" s="41"/>
      <c r="E33" s="40"/>
      <c r="F33" s="73" t="s">
        <v>0</v>
      </c>
      <c r="G33" s="42"/>
      <c r="H33" s="42"/>
      <c r="I33" s="40"/>
      <c r="J33" s="42"/>
    </row>
  </sheetData>
  <sheetProtection algorithmName="SHA-512" hashValue="ZRf8kPAlq7MH0rXybRRShSxs9vPBsKXK1h6ARQO8qJSXyKJ11DSA2tq0W1GMt135WS5bBFU+1l9+sZ0bCnY/Lw==" saltValue="XtBsMb+l9bAw/dNxGLrNeg==" spinCount="100000" sheet="1" objects="1" scenarios="1"/>
  <mergeCells count="11">
    <mergeCell ref="I27:J30"/>
    <mergeCell ref="A23:C23"/>
    <mergeCell ref="A25:C25"/>
    <mergeCell ref="A1:J1"/>
    <mergeCell ref="A7:A11"/>
    <mergeCell ref="B11:C11"/>
    <mergeCell ref="A12:A16"/>
    <mergeCell ref="B16:C16"/>
    <mergeCell ref="A17:A21"/>
    <mergeCell ref="B21:C21"/>
    <mergeCell ref="F25:I25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customProperties>
    <customPr name="EpmWorksheetKeyString_GUID" r:id="rId2"/>
  </customProperties>
  <ignoredErrors>
    <ignoredError sqref="J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096C5-15C7-4D70-8955-1CD9AC93309B}">
  <dimension ref="A1:W15"/>
  <sheetViews>
    <sheetView zoomScale="160" zoomScaleNormal="160" workbookViewId="0">
      <selection activeCell="D10" sqref="D10"/>
    </sheetView>
  </sheetViews>
  <sheetFormatPr baseColWidth="10" defaultColWidth="30.21875" defaultRowHeight="15.05" outlineLevelCol="1" x14ac:dyDescent="0.3"/>
  <cols>
    <col min="1" max="1" width="24.5546875" style="3" customWidth="1"/>
    <col min="2" max="2" width="7.77734375" style="3" bestFit="1" customWidth="1"/>
    <col min="3" max="3" width="30" style="3" customWidth="1"/>
    <col min="4" max="4" width="12.77734375" style="3" customWidth="1"/>
    <col min="5" max="5" width="10.77734375" style="3" customWidth="1"/>
    <col min="6" max="7" width="12.77734375" style="3" customWidth="1"/>
    <col min="8" max="8" width="13.77734375" style="8" customWidth="1"/>
    <col min="9" max="9" width="16.21875" style="8" customWidth="1"/>
    <col min="10" max="10" width="12.77734375" style="3" customWidth="1"/>
    <col min="11" max="11" width="10.77734375" style="3" customWidth="1"/>
    <col min="12" max="12" width="12.77734375" style="3" customWidth="1"/>
    <col min="13" max="13" width="12.77734375" style="4" customWidth="1"/>
    <col min="14" max="14" width="13.77734375" style="4" customWidth="1"/>
    <col min="15" max="15" width="17.21875" style="3" customWidth="1"/>
    <col min="16" max="16" width="1.44140625" style="4" customWidth="1"/>
    <col min="17" max="17" width="18" style="4" customWidth="1"/>
    <col min="18" max="18" width="6.44140625" style="3" customWidth="1"/>
    <col min="19" max="20" width="14.44140625" style="3" hidden="1" customWidth="1" outlineLevel="1"/>
    <col min="21" max="21" width="14.77734375" style="4" hidden="1" customWidth="1" outlineLevel="1"/>
    <col min="22" max="22" width="14.77734375" style="3" hidden="1" customWidth="1" outlineLevel="1"/>
    <col min="23" max="23" width="30.21875" style="3" collapsed="1"/>
    <col min="24" max="16384" width="30.21875" style="3"/>
  </cols>
  <sheetData>
    <row r="1" spans="1:22" ht="24.25" x14ac:dyDescent="0.45">
      <c r="A1" s="95" t="s">
        <v>37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22" x14ac:dyDescent="0.3">
      <c r="A2"/>
      <c r="B2"/>
      <c r="C2"/>
      <c r="D2"/>
      <c r="E2"/>
      <c r="F2"/>
      <c r="G2"/>
      <c r="H2" s="25"/>
      <c r="I2" s="25"/>
      <c r="J2"/>
      <c r="K2"/>
      <c r="L2"/>
      <c r="M2" s="10"/>
      <c r="N2" s="10"/>
      <c r="O2"/>
      <c r="P2" s="10"/>
      <c r="Q2" s="10"/>
    </row>
    <row r="3" spans="1:22" s="5" customFormat="1" ht="15.75" x14ac:dyDescent="0.3">
      <c r="A3" s="96" t="s">
        <v>38</v>
      </c>
      <c r="B3" s="97"/>
      <c r="C3" s="98"/>
      <c r="D3" s="26" t="s">
        <v>1</v>
      </c>
      <c r="E3" s="26" t="s">
        <v>2</v>
      </c>
      <c r="F3" s="26" t="s">
        <v>3</v>
      </c>
      <c r="G3" s="26" t="s">
        <v>4</v>
      </c>
      <c r="H3" s="26" t="s">
        <v>5</v>
      </c>
      <c r="I3" s="26" t="s">
        <v>6</v>
      </c>
      <c r="J3" s="27" t="s">
        <v>39</v>
      </c>
      <c r="K3" s="27" t="s">
        <v>40</v>
      </c>
      <c r="L3" s="27" t="s">
        <v>41</v>
      </c>
      <c r="M3" s="27" t="s">
        <v>42</v>
      </c>
      <c r="N3" s="27" t="s">
        <v>43</v>
      </c>
      <c r="O3" s="27" t="s">
        <v>44</v>
      </c>
      <c r="P3" s="28"/>
      <c r="Q3" s="29" t="s">
        <v>45</v>
      </c>
      <c r="R3" s="30"/>
      <c r="S3" s="6">
        <v>1.1000000000000001</v>
      </c>
      <c r="T3" s="7"/>
      <c r="U3" s="7" t="s">
        <v>7</v>
      </c>
      <c r="V3" s="7"/>
    </row>
    <row r="4" spans="1:22" ht="6.05" customHeight="1" x14ac:dyDescent="0.3">
      <c r="A4" s="99"/>
      <c r="B4" s="100"/>
      <c r="C4" s="101"/>
      <c r="D4" s="31"/>
      <c r="E4" s="31"/>
      <c r="F4" s="31"/>
      <c r="G4" s="31"/>
      <c r="H4" s="32"/>
      <c r="I4" s="32"/>
      <c r="J4" s="31"/>
      <c r="K4" s="31"/>
      <c r="L4" s="31"/>
      <c r="M4" s="20"/>
      <c r="N4" s="20"/>
      <c r="O4" s="31"/>
      <c r="P4" s="20"/>
      <c r="Q4" s="20"/>
      <c r="R4" s="23"/>
    </row>
    <row r="5" spans="1:22" ht="14.1" customHeight="1" x14ac:dyDescent="0.3">
      <c r="A5" s="102"/>
      <c r="B5" s="103"/>
      <c r="C5" s="104"/>
      <c r="D5" s="105" t="s">
        <v>46</v>
      </c>
      <c r="E5" s="106"/>
      <c r="F5" s="106"/>
      <c r="G5" s="106"/>
      <c r="H5" s="106"/>
      <c r="I5" s="107"/>
      <c r="J5" s="108" t="s">
        <v>47</v>
      </c>
      <c r="K5" s="109"/>
      <c r="L5" s="109"/>
      <c r="M5" s="109"/>
      <c r="N5" s="109"/>
      <c r="O5" s="110"/>
      <c r="P5" s="20"/>
      <c r="Q5" s="111" t="s">
        <v>48</v>
      </c>
      <c r="R5" s="23"/>
    </row>
    <row r="6" spans="1:22" ht="62.85" x14ac:dyDescent="0.3">
      <c r="A6" s="33" t="s">
        <v>8</v>
      </c>
      <c r="B6" s="33" t="s">
        <v>9</v>
      </c>
      <c r="C6" s="33" t="s">
        <v>49</v>
      </c>
      <c r="D6" s="26" t="s">
        <v>50</v>
      </c>
      <c r="E6" s="26" t="s">
        <v>51</v>
      </c>
      <c r="F6" s="26" t="s">
        <v>11</v>
      </c>
      <c r="G6" s="26" t="s">
        <v>52</v>
      </c>
      <c r="H6" s="26" t="s">
        <v>53</v>
      </c>
      <c r="I6" s="26" t="s">
        <v>54</v>
      </c>
      <c r="J6" s="27" t="s">
        <v>55</v>
      </c>
      <c r="K6" s="27" t="s">
        <v>56</v>
      </c>
      <c r="L6" s="27" t="s">
        <v>57</v>
      </c>
      <c r="M6" s="27" t="s">
        <v>58</v>
      </c>
      <c r="N6" s="27" t="s">
        <v>59</v>
      </c>
      <c r="O6" s="27" t="s">
        <v>60</v>
      </c>
      <c r="P6" s="34"/>
      <c r="Q6" s="112"/>
      <c r="R6" s="23"/>
      <c r="S6" s="9" t="s">
        <v>12</v>
      </c>
      <c r="T6" s="9" t="s">
        <v>13</v>
      </c>
      <c r="U6" s="9" t="s">
        <v>14</v>
      </c>
      <c r="V6" s="9" t="s">
        <v>15</v>
      </c>
    </row>
    <row r="7" spans="1:22" x14ac:dyDescent="0.3">
      <c r="A7" s="23"/>
      <c r="B7" s="23"/>
      <c r="C7" s="23"/>
      <c r="D7" s="23"/>
      <c r="E7" s="23"/>
      <c r="F7" s="23"/>
      <c r="G7" s="23"/>
      <c r="H7" s="22"/>
      <c r="I7" s="22"/>
      <c r="J7" s="23"/>
      <c r="K7" s="23"/>
      <c r="L7" s="23"/>
      <c r="M7" s="21"/>
      <c r="N7" s="21"/>
      <c r="O7" s="23"/>
      <c r="P7" s="21"/>
      <c r="Q7" s="21"/>
      <c r="R7" s="23"/>
    </row>
    <row r="8" spans="1:22" ht="26.2" x14ac:dyDescent="0.3">
      <c r="A8" s="35" t="s">
        <v>61</v>
      </c>
      <c r="B8" s="1" t="s">
        <v>62</v>
      </c>
      <c r="C8" s="1" t="s">
        <v>63</v>
      </c>
      <c r="D8" s="11">
        <v>8</v>
      </c>
      <c r="E8" s="2">
        <v>1</v>
      </c>
      <c r="F8" s="2">
        <v>1500</v>
      </c>
      <c r="G8" s="12">
        <f>+E8*F8</f>
        <v>1500</v>
      </c>
      <c r="H8" s="13"/>
      <c r="I8" s="36">
        <f>G8*H8</f>
        <v>0</v>
      </c>
      <c r="J8" s="11">
        <v>2.75</v>
      </c>
      <c r="K8" s="2">
        <v>3</v>
      </c>
      <c r="L8" s="2">
        <v>1500</v>
      </c>
      <c r="M8" s="12">
        <f>+K8*L8</f>
        <v>4500</v>
      </c>
      <c r="N8" s="13"/>
      <c r="O8" s="37">
        <f>+N8*M8</f>
        <v>0</v>
      </c>
      <c r="P8" s="38"/>
      <c r="Q8" s="37">
        <f>O8+I8</f>
        <v>0</v>
      </c>
      <c r="R8" s="23"/>
      <c r="S8" s="6">
        <v>7.5</v>
      </c>
      <c r="T8" s="6">
        <f>+S8*$S$3</f>
        <v>8.25</v>
      </c>
      <c r="U8" s="14">
        <v>8.1999999999999993</v>
      </c>
      <c r="V8" s="15">
        <f>+(U8-S8)/S8</f>
        <v>9.333333333333324E-2</v>
      </c>
    </row>
    <row r="10" spans="1:22" x14ac:dyDescent="0.3">
      <c r="A10"/>
      <c r="B10"/>
      <c r="C10"/>
      <c r="D10"/>
      <c r="E10"/>
      <c r="F10"/>
      <c r="G10"/>
      <c r="H10" s="25"/>
      <c r="I10" s="25"/>
      <c r="J10"/>
      <c r="K10"/>
      <c r="L10"/>
    </row>
    <row r="11" spans="1:22" x14ac:dyDescent="0.3">
      <c r="A11" s="19" t="s">
        <v>36</v>
      </c>
      <c r="B11"/>
      <c r="C11"/>
      <c r="D11"/>
      <c r="E11"/>
      <c r="F11"/>
      <c r="G11"/>
      <c r="H11" s="25"/>
      <c r="I11" s="25"/>
      <c r="J11"/>
      <c r="K11"/>
      <c r="L11"/>
    </row>
    <row r="12" spans="1:22" x14ac:dyDescent="0.3">
      <c r="A12"/>
      <c r="B12"/>
      <c r="C12"/>
      <c r="D12"/>
      <c r="E12"/>
      <c r="F12"/>
      <c r="G12"/>
      <c r="H12" s="25"/>
      <c r="I12" s="25"/>
      <c r="J12"/>
      <c r="K12"/>
      <c r="L12"/>
    </row>
    <row r="13" spans="1:22" x14ac:dyDescent="0.3">
      <c r="A13"/>
      <c r="B13"/>
      <c r="C13"/>
      <c r="D13"/>
      <c r="E13"/>
      <c r="F13"/>
      <c r="G13"/>
      <c r="H13" s="25"/>
      <c r="I13" s="25"/>
      <c r="J13"/>
      <c r="K13"/>
      <c r="L13"/>
    </row>
    <row r="14" spans="1:22" x14ac:dyDescent="0.3">
      <c r="A14"/>
      <c r="B14"/>
      <c r="C14"/>
      <c r="D14"/>
      <c r="E14"/>
      <c r="F14"/>
      <c r="G14"/>
      <c r="H14" s="25"/>
      <c r="I14" s="25"/>
      <c r="J14"/>
      <c r="K14"/>
      <c r="L14"/>
    </row>
    <row r="15" spans="1:22" x14ac:dyDescent="0.3">
      <c r="A15"/>
      <c r="B15"/>
      <c r="C15"/>
      <c r="D15"/>
      <c r="E15"/>
      <c r="F15"/>
      <c r="G15"/>
      <c r="H15" s="25"/>
      <c r="I15" s="24" t="s">
        <v>0</v>
      </c>
      <c r="J15"/>
      <c r="K15"/>
      <c r="L15"/>
    </row>
  </sheetData>
  <mergeCells count="5">
    <mergeCell ref="A1:Q1"/>
    <mergeCell ref="A3:C5"/>
    <mergeCell ref="D5:I5"/>
    <mergeCell ref="J5:O5"/>
    <mergeCell ref="Q5:Q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3f97aeb-54d1-4917-b694-902debcd45c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BBD4E8C65EDE4AB389C1EA4E517068" ma:contentTypeVersion="18" ma:contentTypeDescription="Create a new document." ma:contentTypeScope="" ma:versionID="c4a5f348a786bcd629a4d5effafac171">
  <xsd:schema xmlns:xsd="http://www.w3.org/2001/XMLSchema" xmlns:xs="http://www.w3.org/2001/XMLSchema" xmlns:p="http://schemas.microsoft.com/office/2006/metadata/properties" xmlns:ns3="e3f97aeb-54d1-4917-b694-902debcd45c1" xmlns:ns4="4fe96b24-9a62-42c9-af09-0cc866041fd6" targetNamespace="http://schemas.microsoft.com/office/2006/metadata/properties" ma:root="true" ma:fieldsID="071cf3b30348193d16d74097719f27a5" ns3:_="" ns4:_="">
    <xsd:import namespace="e3f97aeb-54d1-4917-b694-902debcd45c1"/>
    <xsd:import namespace="4fe96b24-9a62-42c9-af09-0cc866041fd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97aeb-54d1-4917-b694-902debcd4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e96b24-9a62-42c9-af09-0cc866041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BE837-0C8B-4CFD-975A-4CD3DEA90FAD}">
  <ds:schemaRefs>
    <ds:schemaRef ds:uri="4fe96b24-9a62-42c9-af09-0cc866041fd6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3f97aeb-54d1-4917-b694-902debcd45c1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C74770F-6F02-4B57-A0AA-244834075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f97aeb-54d1-4917-b694-902debcd45c1"/>
    <ds:schemaRef ds:uri="4fe96b24-9a62-42c9-af09-0cc866041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ACCE7D-7770-47FC-A871-9955F31D35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3</vt:lpstr>
      <vt:lpstr>Lote 3b</vt:lpstr>
      <vt:lpstr>'Lote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Enrique Hernández</cp:lastModifiedBy>
  <cp:lastPrinted>2024-07-22T16:29:40Z</cp:lastPrinted>
  <dcterms:created xsi:type="dcterms:W3CDTF">2024-05-13T11:26:06Z</dcterms:created>
  <dcterms:modified xsi:type="dcterms:W3CDTF">2024-07-22T16:30:53Z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0x01010039BBD4E8C65EDE4AB389C1EA4E517068</vt:lpwstr>
  </property>
</Properties>
</file>