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08 Suministro de energia electrica\3.Pliego y calendario\"/>
    </mc:Choice>
  </mc:AlternateContent>
  <xr:revisionPtr revIDLastSave="0" documentId="13_ncr:1_{26FEF4A2-619B-45D2-9666-6DDFD5B9ECA9}" xr6:coauthVersionLast="47" xr6:coauthVersionMax="47" xr10:uidLastSave="{00000000-0000-0000-0000-000000000000}"/>
  <bookViews>
    <workbookView xWindow="-118" yWindow="-118" windowWidth="25370" windowHeight="13667" xr2:uid="{AC8E89CD-1400-4EA7-B525-D37C96C04DC8}"/>
  </bookViews>
  <sheets>
    <sheet name="MODELO LICITACION entrega" sheetId="1" r:id="rId1"/>
  </sheets>
  <definedNames>
    <definedName name="_xlnm.Print_Area" localSheetId="0">'MODELO LICITACION entrega'!$A$1:$P$52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4" i="1" l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F38" i="1"/>
  <c r="H42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F32" i="1"/>
  <c r="H36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F26" i="1"/>
  <c r="H30" i="1" s="1"/>
  <c r="H41" i="1" l="1"/>
  <c r="N41" i="1" s="1"/>
  <c r="H43" i="1"/>
  <c r="N43" i="1" s="1"/>
  <c r="H39" i="1"/>
  <c r="N39" i="1" s="1"/>
  <c r="N36" i="1"/>
  <c r="H28" i="1"/>
  <c r="N28" i="1" s="1"/>
  <c r="H31" i="1"/>
  <c r="N31" i="1" s="1"/>
  <c r="H29" i="1"/>
  <c r="N29" i="1" s="1"/>
  <c r="H26" i="1"/>
  <c r="N26" i="1" s="1"/>
  <c r="H27" i="1"/>
  <c r="N27" i="1" s="1"/>
  <c r="N30" i="1"/>
  <c r="N42" i="1"/>
  <c r="H33" i="1"/>
  <c r="N33" i="1" s="1"/>
  <c r="H35" i="1"/>
  <c r="N35" i="1" s="1"/>
  <c r="H37" i="1"/>
  <c r="N37" i="1" s="1"/>
  <c r="H32" i="1"/>
  <c r="N32" i="1" s="1"/>
  <c r="H34" i="1"/>
  <c r="N34" i="1" s="1"/>
  <c r="H38" i="1"/>
  <c r="N38" i="1" s="1"/>
  <c r="H40" i="1"/>
  <c r="N40" i="1" s="1"/>
  <c r="O26" i="1" l="1"/>
  <c r="P26" i="1" s="1"/>
  <c r="P46" i="1" l="1"/>
</calcChain>
</file>

<file path=xl/sharedStrings.xml><?xml version="1.0" encoding="utf-8"?>
<sst xmlns="http://schemas.openxmlformats.org/spreadsheetml/2006/main" count="82" uniqueCount="37">
  <si>
    <t xml:space="preserve">  CUPS</t>
  </si>
  <si>
    <t>TARIFA</t>
  </si>
  <si>
    <t>PERIODO</t>
  </si>
  <si>
    <t>VALOR C.O. €/MWh</t>
  </si>
  <si>
    <t>COEFICIENTES DE APUNTAMIENTO</t>
  </si>
  <si>
    <t>ES0022000007837359VG</t>
  </si>
  <si>
    <t>6.2TD</t>
  </si>
  <si>
    <t>P1</t>
  </si>
  <si>
    <t>P2</t>
  </si>
  <si>
    <t>P3</t>
  </si>
  <si>
    <t>P4</t>
  </si>
  <si>
    <t>P5</t>
  </si>
  <si>
    <t>P6</t>
  </si>
  <si>
    <t>ES0022000007419441QL</t>
  </si>
  <si>
    <t>6.1TD</t>
  </si>
  <si>
    <t>ES0022000008610883ES</t>
  </si>
  <si>
    <t>PARTE NO CERRADA</t>
  </si>
  <si>
    <t>PARTE CERRADA</t>
  </si>
  <si>
    <t>TOTAL</t>
  </si>
  <si>
    <t>CONSUMO MWh/AÑO</t>
  </si>
  <si>
    <t>VALOR DE C.O. €/MWh</t>
  </si>
  <si>
    <t>FACTOR</t>
  </si>
  <si>
    <t>IMPORTE €</t>
  </si>
  <si>
    <t>CIERRE €/MWh</t>
  </si>
  <si>
    <t>SUMAN SIN I.E.</t>
  </si>
  <si>
    <t>SUMAN CON I.E.</t>
  </si>
  <si>
    <t>COSTE ANUAL DE POTENCIA (importe no licitable)</t>
  </si>
  <si>
    <t>ALQUILER ANUAL DE CONTADOR DE PALACIO (importe no licitable)</t>
  </si>
  <si>
    <t>El licitador únicamente deberá cumplimentarcada una de las celdas señaladas en color amarillo para obtener el importe total de propuesta económica.</t>
  </si>
  <si>
    <t>IMPORTE TOTAL OFERTADO IVA EXCLUIDO (este importe será el que se debe reflejar en el modelo-1 de oferta económica)</t>
  </si>
  <si>
    <t>Firma del Representante legal</t>
  </si>
  <si>
    <t>MODELO -2- DETALLE DE OFERTA ECONÓMICA</t>
  </si>
  <si>
    <t>Q1-25</t>
  </si>
  <si>
    <t>Q2-25</t>
  </si>
  <si>
    <t>YR-25</t>
  </si>
  <si>
    <t>Q3-25</t>
  </si>
  <si>
    <t>Q4-25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</si>
</sst>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#,##0.000000\ &quot;€&quot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4" fontId="0" fillId="2" borderId="13" xfId="0" applyNumberFormat="1" applyFill="1" applyBorder="1" applyAlignment="1" applyProtection="1">
      <alignment horizontal="center"/>
      <protection locked="0"/>
    </xf>
    <xf numFmtId="4" fontId="0" fillId="2" borderId="17" xfId="0" applyNumberFormat="1" applyFill="1" applyBorder="1" applyAlignment="1" applyProtection="1">
      <alignment horizontal="center"/>
      <protection locked="0"/>
    </xf>
    <xf numFmtId="4" fontId="0" fillId="2" borderId="18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4" fontId="0" fillId="0" borderId="24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/>
    </xf>
    <xf numFmtId="165" fontId="0" fillId="0" borderId="40" xfId="0" applyNumberFormat="1" applyBorder="1" applyAlignment="1">
      <alignment horizontal="center"/>
    </xf>
    <xf numFmtId="165" fontId="0" fillId="0" borderId="41" xfId="0" applyNumberFormat="1" applyBorder="1" applyAlignment="1">
      <alignment horizontal="center"/>
    </xf>
    <xf numFmtId="165" fontId="1" fillId="0" borderId="41" xfId="0" applyNumberFormat="1" applyFont="1" applyBorder="1" applyAlignment="1">
      <alignment horizontal="center"/>
    </xf>
    <xf numFmtId="2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2" borderId="2" xfId="0" applyNumberFormat="1" applyFill="1" applyBorder="1" applyAlignment="1" applyProtection="1">
      <alignment horizontal="center"/>
      <protection locked="0"/>
    </xf>
    <xf numFmtId="4" fontId="0" fillId="2" borderId="14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4" fontId="0" fillId="2" borderId="7" xfId="0" applyNumberFormat="1" applyFill="1" applyBorder="1" applyAlignment="1" applyProtection="1">
      <alignment horizontal="center"/>
      <protection locked="0"/>
    </xf>
    <xf numFmtId="4" fontId="0" fillId="2" borderId="8" xfId="0" applyNumberForma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2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1" fillId="0" borderId="36" xfId="0" applyFont="1" applyBorder="1" applyAlignment="1">
      <alignment horizontal="right"/>
    </xf>
    <xf numFmtId="0" fontId="1" fillId="0" borderId="37" xfId="0" applyFont="1" applyBorder="1" applyAlignment="1">
      <alignment horizontal="right"/>
    </xf>
    <xf numFmtId="0" fontId="1" fillId="0" borderId="41" xfId="0" applyFont="1" applyBorder="1" applyAlignment="1">
      <alignment horizontal="right"/>
    </xf>
    <xf numFmtId="0" fontId="0" fillId="0" borderId="0" xfId="0" applyAlignment="1">
      <alignment horizontal="left"/>
    </xf>
    <xf numFmtId="4" fontId="0" fillId="0" borderId="8" xfId="0" applyNumberFormat="1" applyBorder="1" applyAlignment="1">
      <alignment horizontal="center" vertical="center"/>
    </xf>
    <xf numFmtId="0" fontId="0" fillId="0" borderId="36" xfId="0" applyBorder="1" applyAlignment="1">
      <alignment horizontal="right"/>
    </xf>
    <xf numFmtId="0" fontId="0" fillId="0" borderId="37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C5AE4-0FE8-4F35-8BCF-BD0A387C22DD}">
  <dimension ref="A1:R50"/>
  <sheetViews>
    <sheetView tabSelected="1" zoomScale="80" zoomScaleNormal="80" workbookViewId="0">
      <selection activeCell="E4" sqref="E4:J21"/>
    </sheetView>
  </sheetViews>
  <sheetFormatPr baseColWidth="10" defaultColWidth="11.5546875" defaultRowHeight="15.05" x14ac:dyDescent="0.3"/>
  <cols>
    <col min="1" max="1" width="2.77734375" style="4" customWidth="1"/>
    <col min="2" max="2" width="21.44140625" style="4" bestFit="1" customWidth="1"/>
    <col min="3" max="3" width="8.44140625" style="4" customWidth="1"/>
    <col min="4" max="4" width="9.5546875" style="4" customWidth="1"/>
    <col min="5" max="5" width="11.5546875" style="4"/>
    <col min="6" max="11" width="13.44140625" style="4" customWidth="1"/>
    <col min="12" max="12" width="15.5546875" style="4" customWidth="1"/>
    <col min="13" max="14" width="13.44140625" style="4" customWidth="1"/>
    <col min="15" max="16" width="15.5546875" style="4" customWidth="1"/>
    <col min="17" max="17" width="13" style="4" bestFit="1" customWidth="1"/>
    <col min="18" max="19" width="11.5546875" style="4"/>
    <col min="20" max="20" width="13" style="4" bestFit="1" customWidth="1"/>
    <col min="21" max="16384" width="11.5546875" style="4"/>
  </cols>
  <sheetData>
    <row r="1" spans="2:16" ht="62.2" customHeight="1" thickBot="1" x14ac:dyDescent="0.35">
      <c r="B1" s="68" t="s">
        <v>31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2:16" ht="15.75" thickBot="1" x14ac:dyDescent="0.35">
      <c r="B2" s="70" t="s">
        <v>0</v>
      </c>
      <c r="C2" s="72" t="s">
        <v>1</v>
      </c>
      <c r="D2" s="72" t="s">
        <v>2</v>
      </c>
      <c r="E2" s="74" t="s">
        <v>3</v>
      </c>
      <c r="F2" s="76" t="s">
        <v>4</v>
      </c>
      <c r="G2" s="77"/>
      <c r="H2" s="77"/>
      <c r="I2" s="77"/>
      <c r="J2" s="78"/>
      <c r="K2"/>
      <c r="L2" s="69"/>
      <c r="M2" s="69"/>
      <c r="N2" s="69"/>
      <c r="O2" s="69"/>
      <c r="P2" s="69"/>
    </row>
    <row r="3" spans="2:16" ht="15.75" thickBot="1" x14ac:dyDescent="0.35">
      <c r="B3" s="71"/>
      <c r="C3" s="73"/>
      <c r="D3" s="73"/>
      <c r="E3" s="75"/>
      <c r="F3" s="56" t="s">
        <v>32</v>
      </c>
      <c r="G3" s="56" t="s">
        <v>33</v>
      </c>
      <c r="H3" s="56" t="s">
        <v>35</v>
      </c>
      <c r="I3" s="56" t="s">
        <v>36</v>
      </c>
      <c r="J3" s="57" t="s">
        <v>34</v>
      </c>
      <c r="K3"/>
      <c r="L3" s="55"/>
      <c r="M3" s="55"/>
      <c r="N3" s="55"/>
      <c r="O3"/>
      <c r="P3"/>
    </row>
    <row r="4" spans="2:16" x14ac:dyDescent="0.3">
      <c r="B4" s="70" t="s">
        <v>5</v>
      </c>
      <c r="C4" s="72" t="s">
        <v>6</v>
      </c>
      <c r="D4" s="18" t="s">
        <v>7</v>
      </c>
      <c r="E4" s="90"/>
      <c r="F4" s="7"/>
      <c r="G4" s="63"/>
      <c r="H4" s="63"/>
      <c r="I4" s="63"/>
      <c r="J4" s="1"/>
      <c r="K4"/>
      <c r="L4" s="58"/>
      <c r="M4" s="55"/>
      <c r="N4" s="58"/>
      <c r="O4"/>
      <c r="P4"/>
    </row>
    <row r="5" spans="2:16" x14ac:dyDescent="0.3">
      <c r="B5" s="88"/>
      <c r="C5" s="89"/>
      <c r="D5" s="27" t="s">
        <v>8</v>
      </c>
      <c r="E5" s="91"/>
      <c r="F5" s="64"/>
      <c r="G5" s="65"/>
      <c r="H5" s="65"/>
      <c r="I5" s="65"/>
      <c r="J5" s="2"/>
      <c r="K5"/>
      <c r="L5" s="58"/>
      <c r="M5" s="55"/>
      <c r="N5" s="58"/>
      <c r="O5"/>
      <c r="P5"/>
    </row>
    <row r="6" spans="2:16" x14ac:dyDescent="0.3">
      <c r="B6" s="88"/>
      <c r="C6" s="89"/>
      <c r="D6" s="27" t="s">
        <v>9</v>
      </c>
      <c r="E6" s="91"/>
      <c r="F6" s="64"/>
      <c r="G6" s="65"/>
      <c r="H6" s="65"/>
      <c r="I6" s="65"/>
      <c r="J6" s="2"/>
      <c r="K6"/>
      <c r="L6" s="58"/>
      <c r="M6" s="55"/>
      <c r="N6" s="58"/>
      <c r="O6"/>
      <c r="P6"/>
    </row>
    <row r="7" spans="2:16" x14ac:dyDescent="0.3">
      <c r="B7" s="88"/>
      <c r="C7" s="89"/>
      <c r="D7" s="27" t="s">
        <v>10</v>
      </c>
      <c r="E7" s="91"/>
      <c r="F7" s="64"/>
      <c r="G7" s="65"/>
      <c r="H7" s="65"/>
      <c r="I7" s="65"/>
      <c r="J7" s="2"/>
      <c r="K7"/>
      <c r="L7" s="58"/>
      <c r="M7" s="55"/>
      <c r="N7" s="58"/>
      <c r="O7"/>
      <c r="P7"/>
    </row>
    <row r="8" spans="2:16" x14ac:dyDescent="0.3">
      <c r="B8" s="88"/>
      <c r="C8" s="89"/>
      <c r="D8" s="27" t="s">
        <v>11</v>
      </c>
      <c r="E8" s="91"/>
      <c r="F8" s="64"/>
      <c r="G8" s="65"/>
      <c r="H8" s="65"/>
      <c r="I8" s="65"/>
      <c r="J8" s="2"/>
      <c r="K8"/>
      <c r="L8" s="58"/>
      <c r="M8" s="55"/>
      <c r="N8" s="58"/>
      <c r="O8"/>
      <c r="P8"/>
    </row>
    <row r="9" spans="2:16" ht="15.75" thickBot="1" x14ac:dyDescent="0.35">
      <c r="B9" s="71"/>
      <c r="C9" s="73"/>
      <c r="D9" s="44" t="s">
        <v>12</v>
      </c>
      <c r="E9" s="92"/>
      <c r="F9" s="66"/>
      <c r="G9" s="67"/>
      <c r="H9" s="67"/>
      <c r="I9" s="67"/>
      <c r="J9" s="3"/>
      <c r="K9"/>
      <c r="L9" s="58"/>
      <c r="M9" s="55"/>
      <c r="N9" s="58"/>
      <c r="O9"/>
      <c r="P9"/>
    </row>
    <row r="10" spans="2:16" x14ac:dyDescent="0.3">
      <c r="B10" s="70" t="s">
        <v>13</v>
      </c>
      <c r="C10" s="72" t="s">
        <v>14</v>
      </c>
      <c r="D10" s="18" t="s">
        <v>7</v>
      </c>
      <c r="E10" s="90"/>
      <c r="F10" s="7"/>
      <c r="G10" s="63"/>
      <c r="H10" s="63"/>
      <c r="I10" s="63"/>
      <c r="J10" s="1"/>
      <c r="K10"/>
      <c r="L10" s="58"/>
      <c r="M10" s="55"/>
      <c r="N10" s="58"/>
      <c r="O10"/>
      <c r="P10"/>
    </row>
    <row r="11" spans="2:16" x14ac:dyDescent="0.3">
      <c r="B11" s="88"/>
      <c r="C11" s="89"/>
      <c r="D11" s="27" t="s">
        <v>8</v>
      </c>
      <c r="E11" s="91"/>
      <c r="F11" s="64"/>
      <c r="G11" s="65"/>
      <c r="H11" s="65"/>
      <c r="I11" s="65"/>
      <c r="J11" s="2"/>
      <c r="K11"/>
      <c r="L11" s="58"/>
      <c r="M11" s="55"/>
      <c r="N11" s="58"/>
      <c r="O11"/>
      <c r="P11"/>
    </row>
    <row r="12" spans="2:16" x14ac:dyDescent="0.3">
      <c r="B12" s="88"/>
      <c r="C12" s="89"/>
      <c r="D12" s="27" t="s">
        <v>9</v>
      </c>
      <c r="E12" s="91"/>
      <c r="F12" s="64"/>
      <c r="G12" s="65"/>
      <c r="H12" s="65"/>
      <c r="I12" s="65"/>
      <c r="J12" s="2"/>
      <c r="K12"/>
      <c r="L12" s="58"/>
      <c r="M12" s="55"/>
      <c r="N12" s="58"/>
      <c r="O12"/>
      <c r="P12"/>
    </row>
    <row r="13" spans="2:16" x14ac:dyDescent="0.3">
      <c r="B13" s="88"/>
      <c r="C13" s="89"/>
      <c r="D13" s="27" t="s">
        <v>10</v>
      </c>
      <c r="E13" s="91"/>
      <c r="F13" s="64"/>
      <c r="G13" s="65"/>
      <c r="H13" s="65"/>
      <c r="I13" s="65"/>
      <c r="J13" s="2"/>
      <c r="K13"/>
      <c r="L13" s="58"/>
      <c r="M13" s="55"/>
      <c r="N13" s="58"/>
      <c r="O13"/>
      <c r="P13"/>
    </row>
    <row r="14" spans="2:16" x14ac:dyDescent="0.3">
      <c r="B14" s="88"/>
      <c r="C14" s="89"/>
      <c r="D14" s="27" t="s">
        <v>11</v>
      </c>
      <c r="E14" s="91"/>
      <c r="F14" s="64"/>
      <c r="G14" s="65"/>
      <c r="H14" s="65"/>
      <c r="I14" s="65"/>
      <c r="J14" s="2"/>
      <c r="K14"/>
      <c r="L14" s="58"/>
      <c r="M14" s="55"/>
      <c r="N14" s="58"/>
      <c r="O14"/>
      <c r="P14"/>
    </row>
    <row r="15" spans="2:16" ht="15.75" thickBot="1" x14ac:dyDescent="0.35">
      <c r="B15" s="71"/>
      <c r="C15" s="73"/>
      <c r="D15" s="44" t="s">
        <v>12</v>
      </c>
      <c r="E15" s="92"/>
      <c r="F15" s="66"/>
      <c r="G15" s="67"/>
      <c r="H15" s="67"/>
      <c r="I15" s="67"/>
      <c r="J15" s="3"/>
      <c r="K15"/>
      <c r="L15" s="58"/>
      <c r="M15" s="55"/>
      <c r="N15" s="58"/>
      <c r="O15"/>
      <c r="P15"/>
    </row>
    <row r="16" spans="2:16" x14ac:dyDescent="0.3">
      <c r="B16" s="70" t="s">
        <v>15</v>
      </c>
      <c r="C16" s="72" t="s">
        <v>14</v>
      </c>
      <c r="D16" s="18" t="s">
        <v>7</v>
      </c>
      <c r="E16" s="90"/>
      <c r="F16" s="7"/>
      <c r="G16" s="63"/>
      <c r="H16" s="63"/>
      <c r="I16" s="63"/>
      <c r="J16" s="1"/>
      <c r="K16"/>
      <c r="L16" s="58"/>
      <c r="M16" s="55"/>
      <c r="N16" s="58"/>
      <c r="O16"/>
      <c r="P16"/>
    </row>
    <row r="17" spans="1:17" x14ac:dyDescent="0.3">
      <c r="B17" s="88"/>
      <c r="C17" s="89"/>
      <c r="D17" s="27" t="s">
        <v>8</v>
      </c>
      <c r="E17" s="91"/>
      <c r="F17" s="64"/>
      <c r="G17" s="65"/>
      <c r="H17" s="65"/>
      <c r="I17" s="65"/>
      <c r="J17" s="2"/>
      <c r="K17"/>
      <c r="L17" s="58"/>
      <c r="M17" s="55"/>
      <c r="N17" s="58"/>
      <c r="O17"/>
      <c r="P17"/>
    </row>
    <row r="18" spans="1:17" x14ac:dyDescent="0.3">
      <c r="B18" s="88"/>
      <c r="C18" s="89"/>
      <c r="D18" s="27" t="s">
        <v>9</v>
      </c>
      <c r="E18" s="91"/>
      <c r="F18" s="64"/>
      <c r="G18" s="65"/>
      <c r="H18" s="65"/>
      <c r="I18" s="65"/>
      <c r="J18" s="2"/>
      <c r="K18"/>
      <c r="L18" s="58"/>
      <c r="M18" s="55"/>
      <c r="N18" s="58"/>
      <c r="O18"/>
      <c r="P18"/>
    </row>
    <row r="19" spans="1:17" x14ac:dyDescent="0.3">
      <c r="B19" s="88"/>
      <c r="C19" s="89"/>
      <c r="D19" s="27" t="s">
        <v>10</v>
      </c>
      <c r="E19" s="91"/>
      <c r="F19" s="64"/>
      <c r="G19" s="65"/>
      <c r="H19" s="65"/>
      <c r="I19" s="65"/>
      <c r="J19" s="2"/>
      <c r="K19"/>
      <c r="L19" s="58"/>
      <c r="M19" s="55"/>
      <c r="N19" s="58"/>
      <c r="O19"/>
      <c r="P19"/>
    </row>
    <row r="20" spans="1:17" x14ac:dyDescent="0.3">
      <c r="B20" s="88"/>
      <c r="C20" s="89"/>
      <c r="D20" s="27" t="s">
        <v>11</v>
      </c>
      <c r="E20" s="91"/>
      <c r="F20" s="64"/>
      <c r="G20" s="65"/>
      <c r="H20" s="65"/>
      <c r="I20" s="65"/>
      <c r="J20" s="2"/>
      <c r="K20"/>
      <c r="L20" s="58"/>
      <c r="M20" s="55"/>
      <c r="N20" s="58"/>
      <c r="O20"/>
      <c r="P20"/>
    </row>
    <row r="21" spans="1:17" ht="15.75" thickBot="1" x14ac:dyDescent="0.35">
      <c r="B21" s="71"/>
      <c r="C21" s="73"/>
      <c r="D21" s="44" t="s">
        <v>12</v>
      </c>
      <c r="E21" s="92"/>
      <c r="F21" s="66"/>
      <c r="G21" s="67"/>
      <c r="H21" s="67"/>
      <c r="I21" s="67"/>
      <c r="J21" s="3"/>
      <c r="K21"/>
      <c r="L21" s="58"/>
      <c r="M21" s="55"/>
      <c r="N21" s="58"/>
      <c r="O21"/>
      <c r="P21"/>
    </row>
    <row r="22" spans="1:17" x14ac:dyDescent="0.3">
      <c r="B22" s="59"/>
      <c r="C22" s="59"/>
      <c r="D22" s="59"/>
      <c r="E22" s="60"/>
      <c r="F22" s="61"/>
      <c r="G22" s="61"/>
      <c r="H22" s="61"/>
      <c r="I22" s="61"/>
      <c r="J22" s="62"/>
      <c r="K22"/>
      <c r="L22"/>
      <c r="M22"/>
      <c r="N22"/>
      <c r="O22"/>
      <c r="P22"/>
    </row>
    <row r="23" spans="1:17" ht="15.75" thickBot="1" x14ac:dyDescent="0.3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7" ht="15.75" thickBot="1" x14ac:dyDescent="0.35">
      <c r="A24"/>
      <c r="B24"/>
      <c r="C24"/>
      <c r="D24"/>
      <c r="E24" s="85" t="s">
        <v>16</v>
      </c>
      <c r="F24" s="93"/>
      <c r="G24" s="93"/>
      <c r="H24" s="87"/>
      <c r="I24" s="85" t="s">
        <v>17</v>
      </c>
      <c r="J24" s="93"/>
      <c r="K24" s="93"/>
      <c r="L24" s="93"/>
      <c r="M24" s="87"/>
      <c r="N24" s="85" t="s">
        <v>18</v>
      </c>
      <c r="O24" s="86"/>
      <c r="P24" s="87"/>
    </row>
    <row r="25" spans="1:17" ht="30.8" thickBot="1" x14ac:dyDescent="0.35">
      <c r="A25"/>
      <c r="B25" s="8" t="s">
        <v>0</v>
      </c>
      <c r="C25" s="9" t="s">
        <v>1</v>
      </c>
      <c r="D25" s="10" t="s">
        <v>2</v>
      </c>
      <c r="E25" s="11" t="s">
        <v>19</v>
      </c>
      <c r="F25" s="12" t="s">
        <v>20</v>
      </c>
      <c r="G25" s="13" t="s">
        <v>21</v>
      </c>
      <c r="H25" s="14" t="s">
        <v>22</v>
      </c>
      <c r="I25" s="11" t="s">
        <v>19</v>
      </c>
      <c r="J25" s="12" t="s">
        <v>23</v>
      </c>
      <c r="K25" s="12" t="s">
        <v>21</v>
      </c>
      <c r="L25" s="15" t="s">
        <v>4</v>
      </c>
      <c r="M25" s="14" t="s">
        <v>22</v>
      </c>
      <c r="N25" s="16" t="s">
        <v>22</v>
      </c>
      <c r="O25" s="17" t="s">
        <v>24</v>
      </c>
      <c r="P25" s="17" t="s">
        <v>25</v>
      </c>
    </row>
    <row r="26" spans="1:17" ht="15.75" customHeight="1" x14ac:dyDescent="0.3">
      <c r="A26"/>
      <c r="B26" s="70" t="s">
        <v>5</v>
      </c>
      <c r="C26" s="72" t="s">
        <v>6</v>
      </c>
      <c r="D26" s="19" t="s">
        <v>7</v>
      </c>
      <c r="E26" s="20">
        <v>2003.0749199999977</v>
      </c>
      <c r="F26" s="79">
        <f>+E4</f>
        <v>0</v>
      </c>
      <c r="G26" s="21">
        <v>151.54232935993412</v>
      </c>
      <c r="H26" s="22">
        <f t="shared" ref="H26:H31" si="0">IF($F$26=0,0,E26*($F$26*1.07+G26))</f>
        <v>0</v>
      </c>
      <c r="I26" s="20">
        <v>500.76872999999944</v>
      </c>
      <c r="J26" s="79">
        <v>100</v>
      </c>
      <c r="K26" s="23">
        <v>64.66280686563789</v>
      </c>
      <c r="L26" s="23">
        <f>+J4</f>
        <v>0</v>
      </c>
      <c r="M26" s="24">
        <f>IF(L26=0,0,(($J$26*L26+K26)*I26))</f>
        <v>0</v>
      </c>
      <c r="N26" s="25">
        <f>+H26+M26</f>
        <v>0</v>
      </c>
      <c r="O26" s="82">
        <f>+SUM(N26:N43)</f>
        <v>0</v>
      </c>
      <c r="P26" s="82">
        <f>+O26*1.038</f>
        <v>0</v>
      </c>
      <c r="Q26" s="5"/>
    </row>
    <row r="27" spans="1:17" ht="15.75" customHeight="1" x14ac:dyDescent="0.3">
      <c r="A27"/>
      <c r="B27" s="88"/>
      <c r="C27" s="89"/>
      <c r="D27" s="28" t="s">
        <v>8</v>
      </c>
      <c r="E27" s="29">
        <v>2571.4445400000022</v>
      </c>
      <c r="F27" s="80"/>
      <c r="G27" s="30">
        <v>132.46065573988065</v>
      </c>
      <c r="H27" s="31">
        <f t="shared" si="0"/>
        <v>0</v>
      </c>
      <c r="I27" s="29">
        <v>642.86113500000056</v>
      </c>
      <c r="J27" s="80"/>
      <c r="K27" s="32">
        <v>45.565437415023133</v>
      </c>
      <c r="L27" s="32">
        <f t="shared" ref="L27:L43" si="1">+J5</f>
        <v>0</v>
      </c>
      <c r="M27" s="33">
        <f t="shared" ref="M27:M43" si="2">IF(L27=0,0,(($J$26*L27+K27)*I27))</f>
        <v>0</v>
      </c>
      <c r="N27" s="26">
        <f t="shared" ref="N27:N43" si="3">+H27+M27</f>
        <v>0</v>
      </c>
      <c r="O27" s="83"/>
      <c r="P27" s="83"/>
    </row>
    <row r="28" spans="1:17" ht="15.75" customHeight="1" x14ac:dyDescent="0.3">
      <c r="A28"/>
      <c r="B28" s="88"/>
      <c r="C28" s="89"/>
      <c r="D28" s="28" t="s">
        <v>9</v>
      </c>
      <c r="E28" s="29">
        <v>2173.1597999999994</v>
      </c>
      <c r="F28" s="80"/>
      <c r="G28" s="30">
        <v>124.52150802326899</v>
      </c>
      <c r="H28" s="31">
        <f t="shared" si="0"/>
        <v>0</v>
      </c>
      <c r="I28" s="29">
        <v>543.28994999999986</v>
      </c>
      <c r="J28" s="80"/>
      <c r="K28" s="32">
        <v>36.136366273374868</v>
      </c>
      <c r="L28" s="32">
        <f t="shared" si="1"/>
        <v>0</v>
      </c>
      <c r="M28" s="33">
        <f t="shared" si="2"/>
        <v>0</v>
      </c>
      <c r="N28" s="26">
        <f t="shared" si="3"/>
        <v>0</v>
      </c>
      <c r="O28" s="83"/>
      <c r="P28" s="83"/>
    </row>
    <row r="29" spans="1:17" ht="15.75" customHeight="1" x14ac:dyDescent="0.3">
      <c r="A29"/>
      <c r="B29" s="88"/>
      <c r="C29" s="89"/>
      <c r="D29" s="28" t="s">
        <v>10</v>
      </c>
      <c r="E29" s="29">
        <v>2562.3687600000021</v>
      </c>
      <c r="F29" s="80"/>
      <c r="G29" s="30">
        <v>123.02907785074541</v>
      </c>
      <c r="H29" s="31">
        <f t="shared" si="0"/>
        <v>0</v>
      </c>
      <c r="I29" s="29">
        <v>640.59219000000053</v>
      </c>
      <c r="J29" s="80"/>
      <c r="K29" s="32">
        <v>36.371473004150232</v>
      </c>
      <c r="L29" s="32">
        <f t="shared" si="1"/>
        <v>0</v>
      </c>
      <c r="M29" s="33">
        <f t="shared" si="2"/>
        <v>0</v>
      </c>
      <c r="N29" s="26">
        <f t="shared" si="3"/>
        <v>0</v>
      </c>
      <c r="O29" s="83"/>
      <c r="P29" s="83"/>
    </row>
    <row r="30" spans="1:17" ht="15.75" customHeight="1" x14ac:dyDescent="0.3">
      <c r="A30"/>
      <c r="B30" s="88"/>
      <c r="C30" s="89"/>
      <c r="D30" s="28" t="s">
        <v>11</v>
      </c>
      <c r="E30" s="29">
        <v>1178.6342400000001</v>
      </c>
      <c r="F30" s="80"/>
      <c r="G30" s="30">
        <v>109.71852224014559</v>
      </c>
      <c r="H30" s="31">
        <f t="shared" si="0"/>
        <v>0</v>
      </c>
      <c r="I30" s="29">
        <v>294.65856000000002</v>
      </c>
      <c r="J30" s="80"/>
      <c r="K30" s="32">
        <v>26.786114553700497</v>
      </c>
      <c r="L30" s="32">
        <f t="shared" si="1"/>
        <v>0</v>
      </c>
      <c r="M30" s="33">
        <f t="shared" si="2"/>
        <v>0</v>
      </c>
      <c r="N30" s="26">
        <f t="shared" si="3"/>
        <v>0</v>
      </c>
      <c r="O30" s="83"/>
      <c r="P30" s="83"/>
    </row>
    <row r="31" spans="1:17" ht="15.75" customHeight="1" thickBot="1" x14ac:dyDescent="0.35">
      <c r="A31"/>
      <c r="B31" s="104"/>
      <c r="C31" s="105"/>
      <c r="D31" s="34" t="s">
        <v>12</v>
      </c>
      <c r="E31" s="35">
        <v>7962.9958799999849</v>
      </c>
      <c r="F31" s="81"/>
      <c r="G31" s="36">
        <v>123.56391548993784</v>
      </c>
      <c r="H31" s="37">
        <f t="shared" si="0"/>
        <v>0</v>
      </c>
      <c r="I31" s="35">
        <v>1990.7489699999962</v>
      </c>
      <c r="J31" s="81"/>
      <c r="K31" s="38">
        <v>31.90614583638154</v>
      </c>
      <c r="L31" s="38">
        <f t="shared" si="1"/>
        <v>0</v>
      </c>
      <c r="M31" s="39">
        <f t="shared" si="2"/>
        <v>0</v>
      </c>
      <c r="N31" s="40">
        <f t="shared" si="3"/>
        <v>0</v>
      </c>
      <c r="O31" s="83"/>
      <c r="P31" s="83"/>
    </row>
    <row r="32" spans="1:17" ht="15.75" customHeight="1" x14ac:dyDescent="0.3">
      <c r="A32"/>
      <c r="B32" s="70" t="s">
        <v>13</v>
      </c>
      <c r="C32" s="72" t="s">
        <v>14</v>
      </c>
      <c r="D32" s="19" t="s">
        <v>7</v>
      </c>
      <c r="E32" s="20">
        <v>272.5963440000001</v>
      </c>
      <c r="F32" s="79">
        <f>+E10</f>
        <v>0</v>
      </c>
      <c r="G32" s="21">
        <v>171.24817975518206</v>
      </c>
      <c r="H32" s="22">
        <f t="shared" ref="H32:H37" si="4">IF($F$32=0,0,E32*($F$32*1.1+G32))</f>
        <v>0</v>
      </c>
      <c r="I32" s="20">
        <v>68.149086000000025</v>
      </c>
      <c r="J32" s="79">
        <v>100</v>
      </c>
      <c r="K32" s="23">
        <v>83.863046986867047</v>
      </c>
      <c r="L32" s="23">
        <f t="shared" si="1"/>
        <v>0</v>
      </c>
      <c r="M32" s="22">
        <f t="shared" si="2"/>
        <v>0</v>
      </c>
      <c r="N32" s="41">
        <f t="shared" si="3"/>
        <v>0</v>
      </c>
      <c r="O32" s="83"/>
      <c r="P32" s="83"/>
      <c r="Q32" s="5"/>
    </row>
    <row r="33" spans="1:17" ht="15.75" customHeight="1" x14ac:dyDescent="0.3">
      <c r="A33"/>
      <c r="B33" s="88"/>
      <c r="C33" s="89"/>
      <c r="D33" s="28" t="s">
        <v>8</v>
      </c>
      <c r="E33" s="29">
        <v>344.49002399999983</v>
      </c>
      <c r="F33" s="80"/>
      <c r="G33" s="30">
        <v>141.58811814026515</v>
      </c>
      <c r="H33" s="31">
        <f t="shared" si="4"/>
        <v>0</v>
      </c>
      <c r="I33" s="29">
        <v>86.122505999999959</v>
      </c>
      <c r="J33" s="80"/>
      <c r="K33" s="32">
        <v>57.41859689225565</v>
      </c>
      <c r="L33" s="32">
        <f t="shared" si="1"/>
        <v>0</v>
      </c>
      <c r="M33" s="31">
        <f t="shared" si="2"/>
        <v>0</v>
      </c>
      <c r="N33" s="42">
        <f t="shared" si="3"/>
        <v>0</v>
      </c>
      <c r="O33" s="83"/>
      <c r="P33" s="83"/>
    </row>
    <row r="34" spans="1:17" ht="15.75" customHeight="1" x14ac:dyDescent="0.3">
      <c r="A34"/>
      <c r="B34" s="88"/>
      <c r="C34" s="89"/>
      <c r="D34" s="28" t="s">
        <v>9</v>
      </c>
      <c r="E34" s="29">
        <v>318.36465600000002</v>
      </c>
      <c r="F34" s="80"/>
      <c r="G34" s="30">
        <v>130.079325727954</v>
      </c>
      <c r="H34" s="31">
        <f t="shared" si="4"/>
        <v>0</v>
      </c>
      <c r="I34" s="29">
        <v>79.591164000000006</v>
      </c>
      <c r="J34" s="80"/>
      <c r="K34" s="32">
        <v>44.343195688417467</v>
      </c>
      <c r="L34" s="32">
        <f t="shared" si="1"/>
        <v>0</v>
      </c>
      <c r="M34" s="31">
        <f t="shared" si="2"/>
        <v>0</v>
      </c>
      <c r="N34" s="42">
        <f t="shared" si="3"/>
        <v>0</v>
      </c>
      <c r="O34" s="83"/>
      <c r="P34" s="83"/>
    </row>
    <row r="35" spans="1:17" ht="15.75" customHeight="1" x14ac:dyDescent="0.3">
      <c r="A35"/>
      <c r="B35" s="88"/>
      <c r="C35" s="89"/>
      <c r="D35" s="28" t="s">
        <v>10</v>
      </c>
      <c r="E35" s="29">
        <v>431.70082399999984</v>
      </c>
      <c r="F35" s="80"/>
      <c r="G35" s="30">
        <v>130.4234959352199</v>
      </c>
      <c r="H35" s="31">
        <f t="shared" si="4"/>
        <v>0</v>
      </c>
      <c r="I35" s="29">
        <v>107.92520599999996</v>
      </c>
      <c r="J35" s="80"/>
      <c r="K35" s="32">
        <v>42.325727972134921</v>
      </c>
      <c r="L35" s="32">
        <f t="shared" si="1"/>
        <v>0</v>
      </c>
      <c r="M35" s="31">
        <f t="shared" si="2"/>
        <v>0</v>
      </c>
      <c r="N35" s="42">
        <f t="shared" si="3"/>
        <v>0</v>
      </c>
      <c r="O35" s="83"/>
      <c r="P35" s="83"/>
    </row>
    <row r="36" spans="1:17" ht="15.75" customHeight="1" x14ac:dyDescent="0.3">
      <c r="A36"/>
      <c r="B36" s="88"/>
      <c r="C36" s="89"/>
      <c r="D36" s="28" t="s">
        <v>11</v>
      </c>
      <c r="E36" s="29">
        <v>187.98503599999995</v>
      </c>
      <c r="F36" s="80"/>
      <c r="G36" s="30">
        <v>117.605045363084</v>
      </c>
      <c r="H36" s="31">
        <f t="shared" si="4"/>
        <v>0</v>
      </c>
      <c r="I36" s="29">
        <v>46.996258999999988</v>
      </c>
      <c r="J36" s="80"/>
      <c r="K36" s="32">
        <v>28.889003985677743</v>
      </c>
      <c r="L36" s="32">
        <f t="shared" si="1"/>
        <v>0</v>
      </c>
      <c r="M36" s="31">
        <f t="shared" si="2"/>
        <v>0</v>
      </c>
      <c r="N36" s="42">
        <f t="shared" si="3"/>
        <v>0</v>
      </c>
      <c r="O36" s="83"/>
      <c r="P36" s="83"/>
    </row>
    <row r="37" spans="1:17" ht="15.75" customHeight="1" thickBot="1" x14ac:dyDescent="0.35">
      <c r="A37"/>
      <c r="B37" s="104"/>
      <c r="C37" s="105"/>
      <c r="D37" s="34" t="s">
        <v>12</v>
      </c>
      <c r="E37" s="35">
        <v>1143.4240599999982</v>
      </c>
      <c r="F37" s="81"/>
      <c r="G37" s="36">
        <v>126.22156695566015</v>
      </c>
      <c r="H37" s="37">
        <f t="shared" si="4"/>
        <v>0</v>
      </c>
      <c r="I37" s="35">
        <v>285.85601499999956</v>
      </c>
      <c r="J37" s="81"/>
      <c r="K37" s="38">
        <v>36.010904843125388</v>
      </c>
      <c r="L37" s="38">
        <f t="shared" si="1"/>
        <v>0</v>
      </c>
      <c r="M37" s="37">
        <f t="shared" si="2"/>
        <v>0</v>
      </c>
      <c r="N37" s="43">
        <f t="shared" si="3"/>
        <v>0</v>
      </c>
      <c r="O37" s="83"/>
      <c r="P37" s="83"/>
    </row>
    <row r="38" spans="1:17" ht="15.75" customHeight="1" x14ac:dyDescent="0.3">
      <c r="A38"/>
      <c r="B38" s="70" t="s">
        <v>15</v>
      </c>
      <c r="C38" s="72" t="s">
        <v>14</v>
      </c>
      <c r="D38" s="19" t="s">
        <v>7</v>
      </c>
      <c r="E38" s="20">
        <v>267.09703680000013</v>
      </c>
      <c r="F38" s="79">
        <f>+E16</f>
        <v>0</v>
      </c>
      <c r="G38" s="21">
        <v>175.36883987556232</v>
      </c>
      <c r="H38" s="22">
        <f t="shared" ref="H38:H43" si="5">IF($F$38=0,0,E38*($F$38*1.1+G38))</f>
        <v>0</v>
      </c>
      <c r="I38" s="20">
        <v>66.774259200000031</v>
      </c>
      <c r="J38" s="79">
        <v>100</v>
      </c>
      <c r="K38" s="23">
        <v>84.758297682764692</v>
      </c>
      <c r="L38" s="23">
        <f t="shared" si="1"/>
        <v>0</v>
      </c>
      <c r="M38" s="22">
        <f t="shared" si="2"/>
        <v>0</v>
      </c>
      <c r="N38" s="41">
        <f t="shared" si="3"/>
        <v>0</v>
      </c>
      <c r="O38" s="83"/>
      <c r="P38" s="83"/>
      <c r="Q38" s="5"/>
    </row>
    <row r="39" spans="1:17" ht="15.75" customHeight="1" x14ac:dyDescent="0.3">
      <c r="A39"/>
      <c r="B39" s="88"/>
      <c r="C39" s="89"/>
      <c r="D39" s="28" t="s">
        <v>8</v>
      </c>
      <c r="E39" s="29">
        <v>338.88675839999985</v>
      </c>
      <c r="F39" s="80"/>
      <c r="G39" s="30">
        <v>150.73584616242951</v>
      </c>
      <c r="H39" s="31">
        <f t="shared" si="5"/>
        <v>0</v>
      </c>
      <c r="I39" s="29">
        <v>84.721689599999962</v>
      </c>
      <c r="J39" s="80"/>
      <c r="K39" s="32">
        <v>58.458198486264116</v>
      </c>
      <c r="L39" s="32">
        <f t="shared" si="1"/>
        <v>0</v>
      </c>
      <c r="M39" s="31">
        <f t="shared" si="2"/>
        <v>0</v>
      </c>
      <c r="N39" s="42">
        <f t="shared" si="3"/>
        <v>0</v>
      </c>
      <c r="O39" s="83"/>
      <c r="P39" s="83"/>
    </row>
    <row r="40" spans="1:17" ht="15.75" customHeight="1" x14ac:dyDescent="0.3">
      <c r="A40"/>
      <c r="B40" s="88"/>
      <c r="C40" s="89"/>
      <c r="D40" s="28" t="s">
        <v>9</v>
      </c>
      <c r="E40" s="29">
        <v>272.15754239999967</v>
      </c>
      <c r="F40" s="80"/>
      <c r="G40" s="30">
        <v>136.58172944896819</v>
      </c>
      <c r="H40" s="31">
        <f t="shared" si="5"/>
        <v>0</v>
      </c>
      <c r="I40" s="29">
        <v>68.039385599999918</v>
      </c>
      <c r="J40" s="80"/>
      <c r="K40" s="32">
        <v>44.97509472705935</v>
      </c>
      <c r="L40" s="32">
        <f t="shared" si="1"/>
        <v>0</v>
      </c>
      <c r="M40" s="31">
        <f t="shared" si="2"/>
        <v>0</v>
      </c>
      <c r="N40" s="42">
        <f t="shared" si="3"/>
        <v>0</v>
      </c>
      <c r="O40" s="83"/>
      <c r="P40" s="83"/>
    </row>
    <row r="41" spans="1:17" ht="15.75" customHeight="1" x14ac:dyDescent="0.3">
      <c r="A41"/>
      <c r="B41" s="88"/>
      <c r="C41" s="89"/>
      <c r="D41" s="28" t="s">
        <v>10</v>
      </c>
      <c r="E41" s="29">
        <v>331.62152960000037</v>
      </c>
      <c r="F41" s="80"/>
      <c r="G41" s="30">
        <v>130.06567256404824</v>
      </c>
      <c r="H41" s="31">
        <f t="shared" si="5"/>
        <v>0</v>
      </c>
      <c r="I41" s="29">
        <v>82.905382400000093</v>
      </c>
      <c r="J41" s="80"/>
      <c r="K41" s="32">
        <v>42.38255038017433</v>
      </c>
      <c r="L41" s="32">
        <f t="shared" si="1"/>
        <v>0</v>
      </c>
      <c r="M41" s="31">
        <f t="shared" si="2"/>
        <v>0</v>
      </c>
      <c r="N41" s="42">
        <f t="shared" si="3"/>
        <v>0</v>
      </c>
      <c r="O41" s="83"/>
      <c r="P41" s="83"/>
    </row>
    <row r="42" spans="1:17" ht="15.75" customHeight="1" x14ac:dyDescent="0.3">
      <c r="A42"/>
      <c r="B42" s="88"/>
      <c r="C42" s="89"/>
      <c r="D42" s="28" t="s">
        <v>11</v>
      </c>
      <c r="E42" s="29">
        <v>155.38119680000003</v>
      </c>
      <c r="F42" s="80"/>
      <c r="G42" s="30">
        <v>115.39960921454843</v>
      </c>
      <c r="H42" s="31">
        <f t="shared" si="5"/>
        <v>0</v>
      </c>
      <c r="I42" s="29">
        <v>38.845299200000007</v>
      </c>
      <c r="J42" s="80"/>
      <c r="K42" s="32">
        <v>37.738799999999998</v>
      </c>
      <c r="L42" s="32">
        <f t="shared" si="1"/>
        <v>0</v>
      </c>
      <c r="M42" s="31">
        <f t="shared" si="2"/>
        <v>0</v>
      </c>
      <c r="N42" s="42">
        <f t="shared" si="3"/>
        <v>0</v>
      </c>
      <c r="O42" s="83"/>
      <c r="P42" s="83"/>
    </row>
    <row r="43" spans="1:17" ht="15.75" customHeight="1" thickBot="1" x14ac:dyDescent="0.35">
      <c r="A43"/>
      <c r="B43" s="71"/>
      <c r="C43" s="73"/>
      <c r="D43" s="45" t="s">
        <v>12</v>
      </c>
      <c r="E43" s="46">
        <v>1175.1287807999979</v>
      </c>
      <c r="F43" s="98"/>
      <c r="G43" s="47">
        <v>127.94458960889213</v>
      </c>
      <c r="H43" s="48">
        <f t="shared" si="5"/>
        <v>0</v>
      </c>
      <c r="I43" s="46">
        <v>293.78219519999948</v>
      </c>
      <c r="J43" s="98"/>
      <c r="K43" s="49">
        <v>36.345406390982518</v>
      </c>
      <c r="L43" s="49">
        <f t="shared" si="1"/>
        <v>0</v>
      </c>
      <c r="M43" s="48">
        <f t="shared" si="2"/>
        <v>0</v>
      </c>
      <c r="N43" s="43">
        <f t="shared" si="3"/>
        <v>0</v>
      </c>
      <c r="O43" s="84"/>
      <c r="P43" s="84"/>
    </row>
    <row r="44" spans="1:17" ht="16.7" customHeight="1" thickBot="1" x14ac:dyDescent="0.35">
      <c r="A44"/>
      <c r="B44" s="99" t="s">
        <v>26</v>
      </c>
      <c r="C44" s="100"/>
      <c r="D44" s="100"/>
      <c r="E44" s="100"/>
      <c r="F44" s="100"/>
      <c r="G44" s="100"/>
      <c r="H44" s="100"/>
      <c r="I44" s="101"/>
      <c r="J44" s="101"/>
      <c r="K44" s="101"/>
      <c r="L44" s="101"/>
      <c r="M44" s="101"/>
      <c r="N44" s="102"/>
      <c r="O44" s="50">
        <v>684817.82</v>
      </c>
      <c r="P44" s="51">
        <f>+O44*1.038</f>
        <v>710840.89715999993</v>
      </c>
    </row>
    <row r="45" spans="1:17" ht="16.7" customHeight="1" thickBot="1" x14ac:dyDescent="0.35">
      <c r="A45"/>
      <c r="B45" s="99" t="s">
        <v>27</v>
      </c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3"/>
      <c r="O45" s="50"/>
      <c r="P45" s="51">
        <v>1473.6366666666665</v>
      </c>
    </row>
    <row r="46" spans="1:17" ht="16.7" customHeight="1" thickBot="1" x14ac:dyDescent="0.35">
      <c r="A46"/>
      <c r="B46" s="94" t="s">
        <v>29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6"/>
      <c r="O46" s="50"/>
      <c r="P46" s="52">
        <f>+P26+P44+P45</f>
        <v>712314.53382666665</v>
      </c>
    </row>
    <row r="47" spans="1:17" ht="9.8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7" x14ac:dyDescent="0.3">
      <c r="A48"/>
      <c r="B48"/>
      <c r="C48"/>
      <c r="D48"/>
      <c r="E48" s="53"/>
      <c r="F48"/>
      <c r="G48"/>
      <c r="H48" s="54"/>
      <c r="I48" s="54"/>
      <c r="J48" s="54"/>
      <c r="K48" s="54"/>
      <c r="L48"/>
      <c r="M48"/>
      <c r="N48"/>
      <c r="O48"/>
      <c r="P48"/>
    </row>
    <row r="49" spans="1:18" x14ac:dyDescent="0.3">
      <c r="A49"/>
      <c r="B49" s="97" t="s">
        <v>28</v>
      </c>
      <c r="C49" s="97"/>
      <c r="D49" s="97"/>
      <c r="E49" s="97"/>
      <c r="F49" s="97"/>
      <c r="G49" s="97"/>
      <c r="H49" s="97"/>
      <c r="I49" s="97"/>
      <c r="J49" s="97"/>
      <c r="K49" s="97"/>
      <c r="L49"/>
      <c r="M49"/>
      <c r="N49" s="69" t="s">
        <v>30</v>
      </c>
      <c r="O49" s="69"/>
      <c r="P49" s="69"/>
    </row>
    <row r="50" spans="1:18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R50" s="6"/>
    </row>
  </sheetData>
  <sheetProtection algorithmName="SHA-512" hashValue="qBG+uTWFNCiuNw9+/PZbUonui2YTz06JgHOsf6PnO6yE3vLPqAmdMmzibuM7SDIRF5WlTjOLqhAKLl1pLtL5AA==" saltValue="roQwik3TBwVondtt1wN5NA==" spinCount="100000" sheet="1" selectLockedCells="1"/>
  <mergeCells count="38">
    <mergeCell ref="B46:N46"/>
    <mergeCell ref="B49:K49"/>
    <mergeCell ref="B38:B43"/>
    <mergeCell ref="C38:C43"/>
    <mergeCell ref="F38:F43"/>
    <mergeCell ref="J38:J43"/>
    <mergeCell ref="B44:N44"/>
    <mergeCell ref="B45:N45"/>
    <mergeCell ref="N49:P49"/>
    <mergeCell ref="P26:P43"/>
    <mergeCell ref="B32:B37"/>
    <mergeCell ref="C32:C37"/>
    <mergeCell ref="F32:F37"/>
    <mergeCell ref="J32:J37"/>
    <mergeCell ref="B26:B31"/>
    <mergeCell ref="C26:C31"/>
    <mergeCell ref="F26:F31"/>
    <mergeCell ref="J26:J31"/>
    <mergeCell ref="O26:O43"/>
    <mergeCell ref="N24:P24"/>
    <mergeCell ref="B4:B9"/>
    <mergeCell ref="C4:C9"/>
    <mergeCell ref="E4:E9"/>
    <mergeCell ref="B10:B15"/>
    <mergeCell ref="C10:C15"/>
    <mergeCell ref="E10:E15"/>
    <mergeCell ref="B16:B21"/>
    <mergeCell ref="C16:C21"/>
    <mergeCell ref="E16:E21"/>
    <mergeCell ref="E24:H24"/>
    <mergeCell ref="I24:M24"/>
    <mergeCell ref="B1:P1"/>
    <mergeCell ref="L2:P2"/>
    <mergeCell ref="B2:B3"/>
    <mergeCell ref="C2:C3"/>
    <mergeCell ref="D2:D3"/>
    <mergeCell ref="E2:E3"/>
    <mergeCell ref="F2:J2"/>
  </mergeCells>
  <phoneticPr fontId="3" type="noConversion"/>
  <printOptions horizontalCentered="1" verticalCentered="1"/>
  <pageMargins left="0" right="0" top="0" bottom="0" header="0" footer="0"/>
  <pageSetup paperSize="9" scale="67" orientation="landscape" r:id="rId1"/>
  <customProperties>
    <customPr name="EpmWorksheetKeyString_GUID" r:id="rId2"/>
  </customProperties>
  <ignoredErrors>
    <ignoredError sqref="H26:H43 L26:N43 P44 P46 F26 F32:F43 O26:P4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MODELO LICITACION entrega</vt:lpstr>
      <vt:lpstr>'MODELO LICITACION entrega'!Área_de_impresión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Josemari Garay</dc:creator>
  <cp:lastModifiedBy>Enrique Hernández</cp:lastModifiedBy>
  <cp:lastPrinted>2024-08-30T10:23:05Z</cp:lastPrinted>
  <dcterms:created xsi:type="dcterms:W3CDTF">2024-06-21T11:07:58Z</dcterms:created>
  <dcterms:modified xsi:type="dcterms:W3CDTF">2024-08-30T10:25:39Z</dcterms:modified>
</cp:coreProperties>
</file>