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Y:\2024\24-225 Suministro renovación alumbrado exterior LED\3 Pliego y calendario\CCC 10.12.24\Comité Ejecutivo\Anexos al PCAP - 24 225\"/>
    </mc:Choice>
  </mc:AlternateContent>
  <xr:revisionPtr revIDLastSave="0" documentId="13_ncr:1_{0FE57C14-AA97-44D7-BB13-9C19E9E69449}" xr6:coauthVersionLast="47" xr6:coauthVersionMax="47" xr10:uidLastSave="{00000000-0000-0000-0000-000000000000}"/>
  <bookViews>
    <workbookView xWindow="-120" yWindow="-16320" windowWidth="29040" windowHeight="15720" xr2:uid="{F65DA61E-218E-48BF-B874-D2633168EDD8}"/>
  </bookViews>
  <sheets>
    <sheet name="24_225" sheetId="1" r:id="rId1"/>
    <sheet name="Hoja2" sheetId="2" state="hidden" r:id="rId2"/>
  </sheets>
  <definedNames>
    <definedName name="_xlnm._FilterDatabase" localSheetId="0" hidden="1">'24_225'!$A$21:$AM$75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3" i="1" l="1"/>
  <c r="G24" i="1" s="1"/>
  <c r="G25" i="1" s="1"/>
  <c r="G26" i="1" s="1"/>
  <c r="G27" i="1" s="1"/>
  <c r="G28" i="1" s="1"/>
  <c r="G29" i="1" s="1"/>
  <c r="G30" i="1" s="1"/>
  <c r="G31" i="1" s="1"/>
  <c r="G33" i="1" s="1"/>
  <c r="G34" i="1" s="1"/>
  <c r="G35" i="1" s="1"/>
  <c r="G36" i="1" s="1"/>
  <c r="G37" i="1" s="1"/>
  <c r="G38" i="1" s="1"/>
  <c r="G39" i="1" s="1"/>
  <c r="G40" i="1" s="1"/>
  <c r="G41" i="1" s="1"/>
  <c r="G42" i="1" s="1"/>
  <c r="G43" i="1" s="1"/>
  <c r="G44" i="1" s="1"/>
  <c r="G45" i="1" s="1"/>
  <c r="G46" i="1" s="1"/>
  <c r="G47" i="1" s="1"/>
  <c r="G48" i="1" s="1"/>
  <c r="G49" i="1" s="1"/>
  <c r="G50" i="1" s="1"/>
  <c r="G51" i="1" s="1"/>
  <c r="G52" i="1" s="1"/>
  <c r="G53" i="1" s="1"/>
  <c r="G54" i="1" s="1"/>
  <c r="G55" i="1" s="1"/>
  <c r="G56" i="1" s="1"/>
  <c r="G57" i="1" s="1"/>
  <c r="G58" i="1" s="1"/>
  <c r="G59" i="1" s="1"/>
  <c r="G60" i="1" s="1"/>
  <c r="G61" i="1" s="1"/>
  <c r="G62" i="1" s="1"/>
  <c r="G63" i="1" s="1"/>
  <c r="G64" i="1" s="1"/>
  <c r="G65" i="1" s="1"/>
  <c r="G66" i="1" s="1"/>
  <c r="G67" i="1" s="1"/>
  <c r="G68" i="1" s="1"/>
  <c r="G69" i="1" s="1"/>
  <c r="G70" i="1" s="1"/>
  <c r="G71" i="1" s="1"/>
  <c r="G73" i="1" s="1"/>
  <c r="G74" i="1" s="1"/>
  <c r="AL47" i="1"/>
  <c r="AL54" i="1"/>
  <c r="AL39" i="1" l="1"/>
  <c r="AL70" i="1" l="1"/>
  <c r="AL61" i="1"/>
  <c r="AL53" i="1" l="1"/>
  <c r="AL52" i="1"/>
  <c r="AL51" i="1" l="1"/>
  <c r="AL37" i="1" l="1"/>
  <c r="AM32" i="1" l="1"/>
  <c r="AM36" i="1"/>
  <c r="AM41" i="1"/>
  <c r="AM42" i="1"/>
  <c r="AM44" i="1"/>
  <c r="AM46" i="1"/>
  <c r="AM48" i="1"/>
  <c r="AM50" i="1"/>
  <c r="AM52" i="1"/>
  <c r="AM53" i="1"/>
  <c r="AM56" i="1"/>
  <c r="AM57" i="1"/>
  <c r="AM58" i="1"/>
  <c r="AM62" i="1"/>
  <c r="AM66" i="1"/>
  <c r="AM67" i="1"/>
  <c r="AM69" i="1"/>
  <c r="AM70" i="1"/>
  <c r="AM25" i="1"/>
  <c r="AL45" i="1"/>
  <c r="AM45" i="1" s="1"/>
  <c r="AL38" i="1"/>
  <c r="AL34" i="1"/>
  <c r="AL31" i="1"/>
</calcChain>
</file>

<file path=xl/sharedStrings.xml><?xml version="1.0" encoding="utf-8"?>
<sst xmlns="http://schemas.openxmlformats.org/spreadsheetml/2006/main" count="792" uniqueCount="289">
  <si>
    <t>Clasificación</t>
  </si>
  <si>
    <t xml:space="preserve">Tipología de luminaria / lámpara </t>
  </si>
  <si>
    <t>Denominación de luminaria / lámpara de referencia</t>
  </si>
  <si>
    <t>Denominación de luminaria / lámpara ofertada</t>
  </si>
  <si>
    <t>FABRICANTE DE REFERENCIA</t>
  </si>
  <si>
    <t>FABRICANTE OFERTADO</t>
  </si>
  <si>
    <t>Foto de la luminaria / lámpara
ofertada</t>
  </si>
  <si>
    <t>Dimensiones 
del hueco 
actual</t>
  </si>
  <si>
    <t>Dimensiones luminaria / lámparas de referencia</t>
  </si>
  <si>
    <t>Dimensiones luminaria / lámparas ofertada</t>
  </si>
  <si>
    <t>Potencia de referencia
(W)</t>
  </si>
  <si>
    <t>Potencia ofertada
(W)</t>
  </si>
  <si>
    <r>
      <t>Flujo luminoso inicial del</t>
    </r>
    <r>
      <rPr>
        <b/>
        <sz val="20"/>
        <color theme="1"/>
        <rFont val="Aptos Narrow"/>
        <family val="2"/>
        <scheme val="minor"/>
      </rPr>
      <t xml:space="preserve"> sistema de referencia (lm)</t>
    </r>
    <r>
      <rPr>
        <sz val="20"/>
        <color theme="1"/>
        <rFont val="Aptos Narrow"/>
        <family val="2"/>
        <scheme val="minor"/>
      </rPr>
      <t xml:space="preserve"> </t>
    </r>
  </si>
  <si>
    <r>
      <t>Flujo luminoso inicial del</t>
    </r>
    <r>
      <rPr>
        <b/>
        <sz val="20"/>
        <color theme="1"/>
        <rFont val="Aptos Narrow"/>
        <family val="2"/>
        <scheme val="minor"/>
      </rPr>
      <t xml:space="preserve"> sistema ofertado (lm)</t>
    </r>
    <r>
      <rPr>
        <sz val="20"/>
        <color theme="1"/>
        <rFont val="Aptos Narrow"/>
        <family val="2"/>
        <scheme val="minor"/>
      </rPr>
      <t xml:space="preserve"> </t>
    </r>
  </si>
  <si>
    <r>
      <t>Eficiencia del</t>
    </r>
    <r>
      <rPr>
        <b/>
        <sz val="20"/>
        <color theme="1"/>
        <rFont val="Aptos Narrow"/>
        <family val="2"/>
        <scheme val="minor"/>
      </rPr>
      <t xml:space="preserve"> sistema de referencia (lm/W)</t>
    </r>
  </si>
  <si>
    <r>
      <t>Eficiencia del</t>
    </r>
    <r>
      <rPr>
        <b/>
        <sz val="20"/>
        <color theme="1"/>
        <rFont val="Aptos Narrow"/>
        <family val="2"/>
        <scheme val="minor"/>
      </rPr>
      <t xml:space="preserve"> sistema ofertado (lm/W)</t>
    </r>
  </si>
  <si>
    <t>Temperatura de color de referencia 
(ºK)</t>
  </si>
  <si>
    <t>Temperatura de color ofertado
(ºK)</t>
  </si>
  <si>
    <t>IRC de referencia
(Indice de Reproduccion Cromatica)</t>
  </si>
  <si>
    <t>IRC ofertado
(Indice de Reproduccion Cromatica)</t>
  </si>
  <si>
    <t>Rango de temp. Ambiente de funcionamiento de referencia (ºC)</t>
  </si>
  <si>
    <t>Rango de temp. Ambiente de funcionamiento ofertado (ºC)</t>
  </si>
  <si>
    <t>Grado de poteccion (IPXX y IKXX) de referencia</t>
  </si>
  <si>
    <t>Grado de poteccion (IPXX y IKXX) ofertado</t>
  </si>
  <si>
    <t>Apertura del haz de luz luminaria de referencia</t>
  </si>
  <si>
    <t>Apertura del haz de luz luminaria ofertado</t>
  </si>
  <si>
    <t>UGR 
(Unified Glare Rating CEN) de referencia</t>
  </si>
  <si>
    <t>UGR 
(Unified Glare Rating CEN) ofertado</t>
  </si>
  <si>
    <t>Tipo de fuente de luz de referencia</t>
  </si>
  <si>
    <t>Tipo de fuente de luz ofertada</t>
  </si>
  <si>
    <t>Horas de funcionamiento  (LXXBXX)
 de referencia</t>
  </si>
  <si>
    <t>Horas de funcionamiento  (LXXBXX)
 ofertadas</t>
  </si>
  <si>
    <t>Tipo de control 
y regulacion del driver de referencia</t>
  </si>
  <si>
    <t>Tipo de control 
y regulacion del driver ofertado</t>
  </si>
  <si>
    <t>Certificados y test de la luminaria de referencia</t>
  </si>
  <si>
    <t>Certificados y test de la luminaria 
ofertada</t>
  </si>
  <si>
    <t>Unidades 
luminarias a instalar</t>
  </si>
  <si>
    <t>Unidades 
luminarias para stock</t>
  </si>
  <si>
    <t>Interior</t>
  </si>
  <si>
    <t>DOWNLIGHT TIPO 1</t>
  </si>
  <si>
    <t>DN572B LED70S/940 DIA-E C WH</t>
  </si>
  <si>
    <t>SIGNIFY</t>
  </si>
  <si>
    <t>250x250. 
Cuadrado</t>
  </si>
  <si>
    <t>250x250. 
Cuadrada</t>
  </si>
  <si>
    <t>¨+10°C a +25°C¨</t>
  </si>
  <si>
    <t>IP20
IK02</t>
  </si>
  <si>
    <t>80º</t>
  </si>
  <si>
    <t>LED</t>
  </si>
  <si>
    <t>50000 horas
(L90)</t>
  </si>
  <si>
    <t>DALI2</t>
  </si>
  <si>
    <t>CE, ENEC</t>
  </si>
  <si>
    <t>DOWNLIGHT TIPO 2</t>
  </si>
  <si>
    <t>TC TT 225 1x30S/840 
PSD-E WH</t>
  </si>
  <si>
    <t>Medida exterior-Ø240mm                    
Medida Interior-Ø215mm             
Fondo-140mm                                 
Medida agujero-Ø225mm</t>
  </si>
  <si>
    <t xml:space="preserve">Øexterior 245mm, 
Øcorte 225mm, 
altura 94mm
</t>
  </si>
  <si>
    <t>¨+10°C a +40°C¨</t>
  </si>
  <si>
    <t>120º</t>
  </si>
  <si>
    <t>-</t>
  </si>
  <si>
    <t>100000 horas
 (L80)</t>
  </si>
  <si>
    <t>CE, ENEC, EU RoHS, CB</t>
  </si>
  <si>
    <t>FOCO TIPO 1</t>
  </si>
  <si>
    <t>Spreadlight LED 4000K Wide Flood 1-10V/Push-Dim/DALI DI Black Structure</t>
  </si>
  <si>
    <t>247x171x42</t>
  </si>
  <si>
    <t>106,1º</t>
  </si>
  <si>
    <t>50000 horas
(L80B20)</t>
  </si>
  <si>
    <t>CE</t>
  </si>
  <si>
    <t>FOCO TIPO 2</t>
  </si>
  <si>
    <t>RS772B 49S/840 
PSU-E HWB BK</t>
  </si>
  <si>
    <t xml:space="preserve"> Chapa donde se encuentra el foco 
290 X 290mm con pestaña    
Agujero para foco 
210 X 125mm
Medida exterior foco 
230 X 140mm                                                </t>
  </si>
  <si>
    <t xml:space="preserve"> Øexterior 134mm, 
Øinterior 120mm, 
Øcorte 125mm
altura 110mm</t>
  </si>
  <si>
    <t>¨+10°C a +35°C¨</t>
  </si>
  <si>
    <t>36º</t>
  </si>
  <si>
    <t>100000 horas 
(L85)</t>
  </si>
  <si>
    <t>No regulable</t>
  </si>
  <si>
    <t>CE, ENEC, Photobiological risk group, EU RoHS</t>
  </si>
  <si>
    <t>PANTALLA TIPO 1</t>
  </si>
  <si>
    <t>RC461B 60S/940 
PSD W60L60 VPC PIP</t>
  </si>
  <si>
    <t>600x600mm</t>
  </si>
  <si>
    <t>72x597x597x600 mm. 
(altura x Anchura x profundidad)
Para falso techo registrable</t>
  </si>
  <si>
    <t>IP20
IK03</t>
  </si>
  <si>
    <t>86º</t>
  </si>
  <si>
    <t>100000 horas (L80)</t>
  </si>
  <si>
    <t>PROYECTOR TIPO 1.1</t>
  </si>
  <si>
    <t>BVP111 LED51-4S/740 OFA52 ALU DDF D18 H0</t>
  </si>
  <si>
    <t>64x212x287 mm 
(altura x Anchura x profundidad)</t>
  </si>
  <si>
    <t>¨-40°C a +45°C¨</t>
  </si>
  <si>
    <t>IP66
IK08</t>
  </si>
  <si>
    <t>10º x 60º</t>
  </si>
  <si>
    <t>100000 horas (L90)</t>
  </si>
  <si>
    <t>PROYECTOR TIPO 2</t>
  </si>
  <si>
    <t>BVP125 T25 1 xLED80-4S/740 PSU OFA52 ALU C1KC3</t>
  </si>
  <si>
    <t>67x265x341 mm 
(altura x Anchura x profundidad)</t>
  </si>
  <si>
    <t>41º x 102º</t>
  </si>
  <si>
    <t>PROYECTOR TIPO 3</t>
  </si>
  <si>
    <t>BCS559 10x60 RGBW L914</t>
  </si>
  <si>
    <t>Medida exterior foco-230 X 140mm                                                               
Medida Agujero foco- 210 X 125mm</t>
  </si>
  <si>
    <t>68 x 72 x 915 mm 
(altura x Anchura x profundidad)</t>
  </si>
  <si>
    <t>RGBW</t>
  </si>
  <si>
    <t>¨-40°C a +50°C¨</t>
  </si>
  <si>
    <t>IP66
IK10</t>
  </si>
  <si>
    <t>100000 horas
(L70)</t>
  </si>
  <si>
    <t>DMX</t>
  </si>
  <si>
    <t>PROYECTOR TIPO 4.1</t>
  </si>
  <si>
    <t>BVP655 LED150-4S740 PSD A65-WB ALU D9 N</t>
  </si>
  <si>
    <t>81 X 465 X 545 mm 
(altura x Anchura x profundidad)</t>
  </si>
  <si>
    <t>83 (sistema)</t>
  </si>
  <si>
    <t>100000 horas (L97B10)</t>
  </si>
  <si>
    <t>Coded Mains</t>
  </si>
  <si>
    <t>CE, ENEC, ENEC+, ZD4i</t>
  </si>
  <si>
    <t>CAMPANA TIPO 1, 2 y 3</t>
  </si>
  <si>
    <t>TC BA-L S 1x70S/830 PSU WR BK402 T102 BK</t>
  </si>
  <si>
    <t xml:space="preserve">Øexterior 415
Altura 420 mm </t>
  </si>
  <si>
    <t>100000 horas
(L80)</t>
  </si>
  <si>
    <t>CE, EU RoHCS</t>
  </si>
  <si>
    <t>Exterior</t>
  </si>
  <si>
    <t>DOWNLIGHT TIPO 3</t>
  </si>
  <si>
    <t>TC TT215 30S/830 PSU-E OC WH</t>
  </si>
  <si>
    <t>Medida exterior foco-230mm                                           
Fondo foco-100mm                                 
Medida agujero-215mm, profundidad en techo zona más desfavorable 500mm.                                                           
El techo es de lamas que miden 85mm</t>
  </si>
  <si>
    <t>Øexterior 235 mm, 
Øcorte 210 mm, 
altura 94 mm</t>
  </si>
  <si>
    <t>CE, EU RoHS</t>
  </si>
  <si>
    <t>DOWNLIGHT TIPO 4</t>
  </si>
  <si>
    <t>DN570B 1 xLED20S/830 C PSU-E C WH</t>
  </si>
  <si>
    <t>Medida exterior foco-215mm                    
Medida Interior foco-190mm                         
Fondo foco-100mm                                 
Medida agujero-200mm, profundidad en techo 1ª planta 165mm</t>
  </si>
  <si>
    <t>Øexterior 214mm, 
Øinterior200 mm, 
altura 96,5mm</t>
  </si>
  <si>
    <t>DOWNLIGHT TIPO 5</t>
  </si>
  <si>
    <t>DN142B 20S/830 PSU-E WR IP54</t>
  </si>
  <si>
    <t>Medida exterior foco-220mm                                 
Cuadradillo -140 X 140mm, nervio 10mm                               
Caja foco 290 X 290mm con pestaña</t>
  </si>
  <si>
    <t>Øhueco 200 mm, 
Øexterior 216mm, 
altura 105 mm</t>
  </si>
  <si>
    <t>¨-20°C a +40°C¨</t>
  </si>
  <si>
    <t>84º</t>
  </si>
  <si>
    <t>50000 horas (L80)</t>
  </si>
  <si>
    <t>CE, EU RoHS y Riesgo fotobiológico</t>
  </si>
  <si>
    <t>DOWNLIGHT TIPO 6</t>
  </si>
  <si>
    <t>RS350B 27S/830 PSU-E VWB FG WH</t>
  </si>
  <si>
    <t>Medida diámetro aro exterior- 190mm                               
Medida interior viga-190mm                                                          
Viga Fondo -335mm                                                                                                   
Pletina hierro- 600 X 190 x 15mm</t>
  </si>
  <si>
    <t>Øhueco 150 mm, 
Øexterior 163mm, 
altura 88 mm</t>
  </si>
  <si>
    <t>100000 horas (L85)</t>
  </si>
  <si>
    <t>CE, ENEC, EU RoHS, CB y Riesgo fotobiológico</t>
  </si>
  <si>
    <t>FOCO TIPO 3</t>
  </si>
  <si>
    <t>BCP333 LED81/730 I PRM</t>
  </si>
  <si>
    <t xml:space="preserve">Medida Largo foco- 410mm                           
Medida diámetro foco-220mm                                                          
Bañera Fondo -400mm                                                                                                   
Bañera base- 420mm               </t>
  </si>
  <si>
    <t>139 x 346 x 346 mm 
(altura x Anchura x profundidad)</t>
  </si>
  <si>
    <t>IP66 
IK08</t>
  </si>
  <si>
    <t>113º</t>
  </si>
  <si>
    <t>100000 horas (L97)</t>
  </si>
  <si>
    <t>PANTALLA ESTANCA TIPO 1 Y 8</t>
  </si>
  <si>
    <t>WT490C 23S/830 PSU PCO PI5 L700</t>
  </si>
  <si>
    <t>Dimensiones de hueco,  7 cm de altura x 11 cm de ancho</t>
  </si>
  <si>
    <t>68 x 96 x 660 mm
 (altura x Anchura x profundidad)</t>
  </si>
  <si>
    <t>max .45ºC</t>
  </si>
  <si>
    <t>118º x 110º</t>
  </si>
  <si>
    <t>100000 horas 
(L90)</t>
  </si>
  <si>
    <t>CE, ENEC+. RoHS, y Riesgo fotobiológico</t>
  </si>
  <si>
    <t>PANTALLA ESTANCA TIPO 2, 3 Y 4</t>
  </si>
  <si>
    <t>WT490C T45 42S/830  PSD PCO PI5 L1200</t>
  </si>
  <si>
    <t>68 x 96 x 1220 mm 
(altura x Anchura x profundidad)</t>
  </si>
  <si>
    <t>PANTALLA ESTANCA TIPO 5 y 6</t>
  </si>
  <si>
    <t>WT490C T45 80S/830 PSD PCO PI5 L1200</t>
  </si>
  <si>
    <t>100000 horas 
(L80)</t>
  </si>
  <si>
    <t>PANTALLA ESTANCA TIPO 7</t>
  </si>
  <si>
    <t>WT490C 80S/830 PSD PCO PI5 L1600</t>
  </si>
  <si>
    <t>68 x 96 x 1600 mm 
(altura x Anchura x profundidad)</t>
  </si>
  <si>
    <t>PANTALLA ESTANCA TIPO 7 + KIT ILUMINACIÓN EMERGENCIA INCLUIDO</t>
  </si>
  <si>
    <t xml:space="preserve"> WT490C 80S/830 PSD PCO ELD7 PI7 L1800</t>
  </si>
  <si>
    <t>68 x 96 x 1780 mm 
(altura x Anchura x profundidad)</t>
  </si>
  <si>
    <t>48,5 + 4,5 
(carga de bateria kit emergencia)</t>
  </si>
  <si>
    <t>6800 
(con 500W de flujo en modo emergencia)</t>
  </si>
  <si>
    <t>ELD3 - EL DALI, battery,3h,850lm. DALI2</t>
  </si>
  <si>
    <t>PANTALLA TIPO 2</t>
  </si>
  <si>
    <t>RC461B 28S/930 PSD W30L120 VPC PIP</t>
  </si>
  <si>
    <t>30X120 cm
(anchura x profundidad)</t>
  </si>
  <si>
    <t>79 x 297 x 1197 mm 
(altura x Anchura x profundidad)</t>
  </si>
  <si>
    <t>100000 horas  (L85)</t>
  </si>
  <si>
    <t>CE, ENEC. RoHS, y Riesgo fotobiológico</t>
  </si>
  <si>
    <t>PROYECTOR TIPO 1.2</t>
  </si>
  <si>
    <t>BVP111 LED49-4S/730 DX50 ALU D9 H07RN-F-</t>
  </si>
  <si>
    <t>100000 horas (L90B10)</t>
  </si>
  <si>
    <t>PROYECTOR TIPO 4.2</t>
  </si>
  <si>
    <t>BVP655 LED150-4S730 PSM A65-WB ALU CM4</t>
  </si>
  <si>
    <t>86,6 (sistema)</t>
  </si>
  <si>
    <t>PROYECTOR TIPO 
5 y 6</t>
  </si>
  <si>
    <t>BVP655 LED200-4S730 PSM A65-WB ALU CM4</t>
  </si>
  <si>
    <t>115,9 (sistema)</t>
  </si>
  <si>
    <t>PROYECTOR TIPO 7</t>
  </si>
  <si>
    <t>BVP656 LED350-4S730 PSM A65-WB ALU CM4</t>
  </si>
  <si>
    <t>81 X 465 X 696 mm 
(altura x Anchura x profundidad)</t>
  </si>
  <si>
    <t>201,5 (sistema)</t>
  </si>
  <si>
    <t>PROYECTOR TIPO 8</t>
  </si>
  <si>
    <t>BVP657 LW10 LED650-4S730 PSD-SR A65-WB</t>
  </si>
  <si>
    <t>81 X 720 X 711 mm 
(altura x Anchura x profundidad)</t>
  </si>
  <si>
    <t>374,8 
(sistema)</t>
  </si>
  <si>
    <t>100000 horas (L96B10)</t>
  </si>
  <si>
    <t>ZHAGA. 
Incluido nodo cellullar y 10 años de conectividad a plataforma de gestión de la iluminación INTERACT DE SIGNIFY</t>
  </si>
  <si>
    <t>PROYECTOR TIPO 9.1</t>
  </si>
  <si>
    <t>BVP656 LED500-4S730 PSM A65-WB ALU CM4</t>
  </si>
  <si>
    <t>292,2 
(sistema)</t>
  </si>
  <si>
    <t>100000 horas (L95B10)</t>
  </si>
  <si>
    <t>PROYECTOR TIPO 9.2</t>
  </si>
  <si>
    <t>BVP656 LW10 LED500-4S730 PSD-SR A65-WB</t>
  </si>
  <si>
    <t>290,6 
(sistema)</t>
  </si>
  <si>
    <t>PROYECTOR TIPO 10</t>
  </si>
  <si>
    <t>BVP656 LED450-4S730 PSM A65-WB ALU CM4</t>
  </si>
  <si>
    <t>261,1 (sistema)</t>
  </si>
  <si>
    <t>PROYECTOR TIPO 11.2</t>
  </si>
  <si>
    <t>BVP655 LW10 LED200-4S730 PSD-SR A65-WB</t>
  </si>
  <si>
    <t>114,9 
(sistema)</t>
  </si>
  <si>
    <t>PROYECTOR TIPO 11.1 y 11.3</t>
  </si>
  <si>
    <t>BVP655 LED230-4S730 PSM A65-WB ALU CM4</t>
  </si>
  <si>
    <t>133,5 
(sistema)</t>
  </si>
  <si>
    <t>PROYECTOR TIPO 12</t>
  </si>
  <si>
    <t>BVP656 LED300-4S730 PSM A65-WB ALU CM4</t>
  </si>
  <si>
    <t>172,6 (sistema)</t>
  </si>
  <si>
    <t>PROYECTOR TIPO 13</t>
  </si>
  <si>
    <t>BVP656 LW10 LED400-4S/730 PSD-SR A65-WB</t>
  </si>
  <si>
    <t>228,8 (sistema)</t>
  </si>
  <si>
    <t>PROYECTOR TIPO 14</t>
  </si>
  <si>
    <t>DCP776 36xLED-HBRGBW LL(+Optica+Cable)</t>
  </si>
  <si>
    <t>285,22X 647,25 X 196 mm 
(altura x Anchura x profundidad)</t>
  </si>
  <si>
    <t>100 
(sistema)</t>
  </si>
  <si>
    <t>3955 (Lumens por cacanal 
R 660 G 1461 B 451 W 1614)</t>
  </si>
  <si>
    <t>Red
/Green
/Blue/
4000K</t>
  </si>
  <si>
    <t>IP66
IK09</t>
  </si>
  <si>
    <t>3º</t>
  </si>
  <si>
    <t>LED 
RGBW</t>
  </si>
  <si>
    <t>100000 horas (L70)</t>
  </si>
  <si>
    <t>Data Enabler Pro (DMX)</t>
  </si>
  <si>
    <t>UL/cUL, FCC Class A, CE, PSE, CQC, RCM. Complies with ASTM B117 standard</t>
  </si>
  <si>
    <t>PROYECTOR TIPO 15</t>
  </si>
  <si>
    <t>BVP655 LED110-4S730 PSM A65-WB ALU CM4</t>
  </si>
  <si>
    <t>63,2 (sistema)</t>
  </si>
  <si>
    <t>VIAL TIPO 1</t>
  </si>
  <si>
    <t>BDP260 T25 1xLED79-4S L96/830 PSM DS50 DGR CM4 D28</t>
  </si>
  <si>
    <t>Øexterior 477
Altura 187mm</t>
  </si>
  <si>
    <t>CE, ENEC, ZD4i. 500 hours Salt Spray Test for standard version, 1.000 hours. Salt Spray
Test optional Marine Salt Protection (MSP)</t>
  </si>
  <si>
    <t>VIAL TIPO 2</t>
  </si>
  <si>
    <t>BGP704 
LED210-4S /830 DM70 DGR CM4 D28 SR</t>
  </si>
  <si>
    <t>130 X 360 X 742 mm 
(altura x Anchura x profundidad)</t>
  </si>
  <si>
    <t>CE, ENEC+, ZD4i. 500 hours Salt Spray Test for standard version, 1.000 hours. Salt Spray
Test optional Marine Salt Protection (MSP).Riesgo fotobiológico, EN 13032-4:2015, EN 13032-1:2014, IEC 62717:2014+AMD1:2015, IES LM-79-08, IEC / EN 62722-1:2014, IEC / EN 62722-2-1:2014</t>
  </si>
  <si>
    <t>VIAL TIPO 3.1</t>
  </si>
  <si>
    <t>BGP705
LED480-4S / 830  DM70 DGR CM4 D28 SR</t>
  </si>
  <si>
    <t>242 X 484 X 939 mm 
(altura x Anchura x profundidad)</t>
  </si>
  <si>
    <t>VIAL TIPO 3.2</t>
  </si>
  <si>
    <t>BGP705
LED500-4S / 830  DX50 DGR CM4 D28 SR</t>
  </si>
  <si>
    <t>VIAL TIPO 3.2 y 3.3</t>
  </si>
  <si>
    <t>BGP705
LED500-4S / 830  DM65 DGR CM4 D28 SR</t>
  </si>
  <si>
    <t>VIAL TIPO 3.4</t>
  </si>
  <si>
    <t>BGP705
LED500-4S / 830  DM70 DGR CM4 D28 SR</t>
  </si>
  <si>
    <t>VIAL TIPO 3.5</t>
  </si>
  <si>
    <t>BGP705
LED500-4S / 830  DW50 DGR CM4 D28 SR</t>
  </si>
  <si>
    <t>VIAL TIPO 3.6</t>
  </si>
  <si>
    <t>BGP705
LED500-4S / 830  DM50 DGR CM4 D28 SR</t>
  </si>
  <si>
    <t>VIAL TIPO 4</t>
  </si>
  <si>
    <t>BGP713
LED100-4S / 830  DM70 DGR CM4 D28 SR</t>
  </si>
  <si>
    <t>137 X 238 X 703 mm 
(altura x Anchura x profundidad)</t>
  </si>
  <si>
    <t>CE, ENEC+, ZD4i.</t>
  </si>
  <si>
    <t>VIAL TIPO 5</t>
  </si>
  <si>
    <t>BGP705
LED400-4S / 830  DM70 DGR CM4 D28 SR</t>
  </si>
  <si>
    <t>VIAL TIPO 6.1</t>
  </si>
  <si>
    <t>BGP705
LED280-4S / 830  DW50 DGR CM4 D28 SR</t>
  </si>
  <si>
    <t>VIAL TIPO 6.2</t>
  </si>
  <si>
    <t>BGP705
LED340-4S / 830  DW50 DGR CM4 D28 SR</t>
  </si>
  <si>
    <t>VIAL TIPO 7.1</t>
  </si>
  <si>
    <t>BRP531 LED200-4S/830 I DM50 FG AL GR CM4</t>
  </si>
  <si>
    <t>99 X Ø628 X 735 mm 
(altura x Anchura x profundidad)</t>
  </si>
  <si>
    <t>VIAL TIPO 7.2 y 8</t>
  </si>
  <si>
    <t>BRP531 LED200-4S/830 I DW50 FG AL GR CM4</t>
  </si>
  <si>
    <t>VIAL TIPO 9</t>
  </si>
  <si>
    <t>BGP704 LW10 LED200-4S /830 DM70 DGR DDF27</t>
  </si>
  <si>
    <t>Lámpara/tubo</t>
  </si>
  <si>
    <t>TUBO TIPO 2 
(T8)</t>
  </si>
  <si>
    <t>MAS LEDtube 900mm HO 12W 840 T8</t>
  </si>
  <si>
    <t xml:space="preserve">    
Tubo 30w - 900mm
Hueco - 100mm</t>
  </si>
  <si>
    <t xml:space="preserve">Ø 28x 907,5 mm </t>
  </si>
  <si>
    <t>¨-20°C a +45°C¨</t>
  </si>
  <si>
    <t>75000 horas</t>
  </si>
  <si>
    <t>CE, RoHS TUV y KEMA</t>
  </si>
  <si>
    <t>TUBO TIPO 3 
(T8)</t>
  </si>
  <si>
    <t>MAS LEDtube HF 1500mm HO 20W830 T8</t>
  </si>
  <si>
    <t xml:space="preserve">
 Tubo fluorescente 51/58w- 1500mm           </t>
  </si>
  <si>
    <t xml:space="preserve">Ø 28x 1513 mm </t>
  </si>
  <si>
    <t>CE, RoHS TUV y KEMA, ENEC</t>
  </si>
  <si>
    <t>TUBO TIPO 4 
(T8)</t>
  </si>
  <si>
    <t>CorePro LEDtube 1800mm 21W 840 T8</t>
  </si>
  <si>
    <t xml:space="preserve">
 Tubo fluorescente 51/58w- 1800mm           </t>
  </si>
  <si>
    <t xml:space="preserve">Ø 28x 1776,8 mm </t>
  </si>
  <si>
    <t>50000 horas</t>
  </si>
  <si>
    <t>CE, RoHS y KEMA</t>
  </si>
  <si>
    <t>Lista</t>
  </si>
  <si>
    <r>
      <rPr>
        <b/>
        <u/>
        <sz val="12"/>
        <color rgb="FF000000"/>
        <rFont val="Barlow"/>
      </rPr>
      <t>INSTRUCCIONES DE CUMPLIMENTACIÓN DE LA TABLA</t>
    </r>
    <r>
      <rPr>
        <b/>
        <sz val="12"/>
        <color rgb="FF000000"/>
        <rFont val="Barlow"/>
      </rPr>
      <t xml:space="preserve">:
</t>
    </r>
    <r>
      <rPr>
        <sz val="12"/>
        <color rgb="FF000000"/>
        <rFont val="Barlow"/>
      </rPr>
      <t xml:space="preserve">
- El licitador deberá cumplimentar </t>
    </r>
    <r>
      <rPr>
        <b/>
        <u/>
        <sz val="12"/>
        <color rgb="FF000000"/>
        <rFont val="Barlow"/>
      </rPr>
      <t xml:space="preserve">ÚNICAMENTE </t>
    </r>
    <r>
      <rPr>
        <sz val="12"/>
        <color rgb="FF000000"/>
        <rFont val="Barlow"/>
      </rPr>
      <t xml:space="preserve">(y todas) las celdas sombreadas en </t>
    </r>
    <r>
      <rPr>
        <b/>
        <u/>
        <sz val="12"/>
        <color rgb="FF000000"/>
        <rFont val="Barlow"/>
      </rPr>
      <t>GRIS de las columnas con encabezado color salmón</t>
    </r>
    <r>
      <rPr>
        <sz val="12"/>
        <color rgb="FF000000"/>
        <rFont val="Barlow"/>
      </rPr>
      <t xml:space="preserve">. En estas celdas deberá introducir todos los datos requeridos de la luminaria/lámpara ofertada para cada una de las referencias que se requieren.
- El resto de celdas se encuentran bloqueadas y formuladas, por lo que, el licitador no podrá introducir en ellas ningún dato.
- El licitador deberá cumplimentar esta tabla teniendo en cuenta el </t>
    </r>
    <r>
      <rPr>
        <b/>
        <u/>
        <sz val="12"/>
        <color rgb="FF000000"/>
        <rFont val="Barlow"/>
      </rPr>
      <t>método señalado en el apartado 3 del Pliego de Prescripciones Técnicas.</t>
    </r>
    <r>
      <rPr>
        <sz val="12"/>
        <color rgb="FF000000"/>
        <rFont val="Barlow"/>
      </rPr>
      <t xml:space="preserve"> En caso de imcumplimiento, la oferta será excluida.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</si>
</sst>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20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20"/>
      <color theme="1"/>
      <name val="Aptos Narrow"/>
      <family val="2"/>
      <scheme val="minor"/>
    </font>
    <font>
      <sz val="20"/>
      <color theme="0"/>
      <name val="Aptos Narrow"/>
      <family val="2"/>
      <scheme val="minor"/>
    </font>
    <font>
      <sz val="12"/>
      <color rgb="FF000000"/>
      <name val="Barlow"/>
    </font>
    <font>
      <b/>
      <u/>
      <sz val="12"/>
      <color rgb="FF000000"/>
      <name val="Barlow"/>
    </font>
    <font>
      <b/>
      <sz val="12"/>
      <color rgb="FF000000"/>
      <name val="Barlow"/>
    </font>
    <font>
      <b/>
      <sz val="11"/>
      <color theme="1"/>
      <name val="Aptos Narrow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/>
      <top style="thick">
        <color theme="0"/>
      </top>
      <bottom/>
      <diagonal/>
    </border>
    <border>
      <left/>
      <right style="thick">
        <color theme="0"/>
      </right>
      <top style="thick">
        <color theme="0"/>
      </top>
      <bottom/>
      <diagonal/>
    </border>
    <border>
      <left/>
      <right style="thick">
        <color theme="0"/>
      </right>
      <top/>
      <bottom/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0" fillId="2" borderId="0" xfId="0" applyFill="1"/>
    <xf numFmtId="0" fontId="0" fillId="12" borderId="1" xfId="0" applyFill="1" applyBorder="1" applyAlignment="1" applyProtection="1">
      <alignment horizontal="center" vertical="center" wrapText="1"/>
      <protection locked="0"/>
    </xf>
    <xf numFmtId="0" fontId="0" fillId="12" borderId="1" xfId="0" applyFill="1" applyBorder="1" applyAlignment="1" applyProtection="1">
      <alignment horizontal="center" vertical="center"/>
      <protection locked="0"/>
    </xf>
    <xf numFmtId="49" fontId="0" fillId="12" borderId="1" xfId="0" applyNumberFormat="1" applyFill="1" applyBorder="1" applyAlignment="1" applyProtection="1">
      <alignment horizontal="center" vertical="center" wrapText="1"/>
      <protection locked="0"/>
    </xf>
    <xf numFmtId="0" fontId="0" fillId="3" borderId="0" xfId="0" applyFill="1"/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7" fillId="14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4" fillId="13" borderId="1" xfId="0" applyFont="1" applyFill="1" applyBorder="1" applyAlignment="1">
      <alignment horizontal="center" vertical="center" wrapText="1"/>
    </xf>
    <xf numFmtId="0" fontId="6" fillId="13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1" fontId="2" fillId="8" borderId="1" xfId="0" applyNumberFormat="1" applyFont="1" applyFill="1" applyBorder="1" applyAlignment="1">
      <alignment horizontal="center" vertical="center"/>
    </xf>
    <xf numFmtId="49" fontId="0" fillId="4" borderId="1" xfId="0" applyNumberFormat="1" applyFill="1" applyBorder="1" applyAlignment="1">
      <alignment horizontal="center" vertical="center" wrapText="1"/>
    </xf>
    <xf numFmtId="0" fontId="0" fillId="9" borderId="2" xfId="0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49" fontId="0" fillId="9" borderId="1" xfId="0" applyNumberForma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4" fillId="11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0" fontId="0" fillId="8" borderId="1" xfId="0" applyFill="1" applyBorder="1" applyAlignment="1" applyProtection="1">
      <alignment horizontal="center" vertical="center"/>
      <protection locked="0"/>
    </xf>
    <xf numFmtId="0" fontId="8" fillId="15" borderId="4" xfId="0" applyFont="1" applyFill="1" applyBorder="1" applyAlignment="1">
      <alignment horizontal="left" vertical="top" wrapText="1"/>
    </xf>
    <xf numFmtId="0" fontId="8" fillId="15" borderId="5" xfId="0" applyFont="1" applyFill="1" applyBorder="1" applyAlignment="1">
      <alignment horizontal="left" vertical="top" wrapText="1"/>
    </xf>
    <xf numFmtId="0" fontId="8" fillId="15" borderId="0" xfId="0" applyFont="1" applyFill="1" applyAlignment="1">
      <alignment horizontal="left" vertical="top" wrapText="1"/>
    </xf>
    <xf numFmtId="0" fontId="8" fillId="15" borderId="6" xfId="0" applyFont="1" applyFill="1" applyBorder="1" applyAlignment="1">
      <alignment horizontal="left" vertical="top" wrapText="1"/>
    </xf>
  </cellXfs>
  <cellStyles count="2">
    <cellStyle name="Normal" xfId="0" builtinId="0"/>
    <cellStyle name="Normal 3" xfId="1" xr:uid="{6A55FE6C-1A40-4F6E-8087-6A263E8163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C8F0A-3A64-40FE-92BC-97F022900D07}">
  <dimension ref="A1:BX83"/>
  <sheetViews>
    <sheetView tabSelected="1" zoomScale="70" zoomScaleNormal="70" workbookViewId="0">
      <selection activeCell="H23" sqref="H23"/>
    </sheetView>
  </sheetViews>
  <sheetFormatPr baseColWidth="10" defaultColWidth="11.54296875" defaultRowHeight="27" thickTop="1" thickBottom="1" x14ac:dyDescent="0.4"/>
  <cols>
    <col min="1" max="1" width="3.36328125" style="5" customWidth="1"/>
    <col min="2" max="2" width="29" style="6" bestFit="1" customWidth="1"/>
    <col min="3" max="3" width="31.36328125" style="7" bestFit="1" customWidth="1"/>
    <col min="4" max="5" width="31.36328125" style="8" bestFit="1" customWidth="1"/>
    <col min="6" max="6" width="28.54296875" style="8" bestFit="1" customWidth="1"/>
    <col min="7" max="7" width="26.6328125" style="8" bestFit="1" customWidth="1"/>
    <col min="8" max="8" width="33.453125" style="7" bestFit="1" customWidth="1"/>
    <col min="9" max="9" width="27.36328125" style="7" bestFit="1" customWidth="1"/>
    <col min="10" max="11" width="29" style="7" bestFit="1" customWidth="1"/>
    <col min="12" max="12" width="24.90625" style="8" bestFit="1" customWidth="1"/>
    <col min="13" max="13" width="22.6328125" style="7" bestFit="1" customWidth="1"/>
    <col min="14" max="14" width="37.08984375" style="7" bestFit="1" customWidth="1"/>
    <col min="15" max="15" width="31.36328125" style="7" bestFit="1" customWidth="1"/>
    <col min="16" max="16" width="36.90625" style="7" bestFit="1" customWidth="1"/>
    <col min="17" max="17" width="29.6328125" style="7" bestFit="1" customWidth="1"/>
    <col min="18" max="18" width="28.36328125" style="7" bestFit="1" customWidth="1"/>
    <col min="19" max="19" width="28.6328125" style="7" bestFit="1" customWidth="1"/>
    <col min="20" max="21" width="30.36328125" style="7" bestFit="1" customWidth="1"/>
    <col min="22" max="22" width="32.6328125" style="7" bestFit="1" customWidth="1"/>
    <col min="23" max="23" width="31.6328125" style="7" bestFit="1" customWidth="1"/>
    <col min="24" max="24" width="24.90625" style="7" bestFit="1" customWidth="1"/>
    <col min="25" max="25" width="22.90625" style="7" bestFit="1" customWidth="1"/>
    <col min="26" max="26" width="27.6328125" style="7" bestFit="1" customWidth="1"/>
    <col min="27" max="27" width="23.36328125" style="7" bestFit="1" customWidth="1"/>
    <col min="28" max="28" width="27.6328125" style="7" bestFit="1" customWidth="1"/>
    <col min="29" max="29" width="27.36328125" style="7" bestFit="1" customWidth="1"/>
    <col min="30" max="30" width="22.36328125" style="8" bestFit="1" customWidth="1"/>
    <col min="31" max="31" width="20.36328125" style="8" bestFit="1" customWidth="1"/>
    <col min="32" max="32" width="29.36328125" style="7" bestFit="1" customWidth="1"/>
    <col min="33" max="33" width="24.36328125" style="7" bestFit="1" customWidth="1"/>
    <col min="34" max="34" width="27.54296875" style="7" bestFit="1" customWidth="1"/>
    <col min="35" max="35" width="27.36328125" style="7" bestFit="1" customWidth="1"/>
    <col min="36" max="36" width="41.36328125" style="8" bestFit="1" customWidth="1"/>
    <col min="37" max="37" width="26.36328125" style="7" bestFit="1" customWidth="1"/>
    <col min="38" max="38" width="20.6328125" style="7" bestFit="1" customWidth="1"/>
    <col min="39" max="39" width="21.36328125" style="7" bestFit="1" customWidth="1"/>
    <col min="40" max="76" width="11.54296875" style="5"/>
  </cols>
  <sheetData>
    <row r="1" spans="2:8" ht="9" customHeight="1" thickTop="1" thickBot="1" x14ac:dyDescent="0.4"/>
    <row r="2" spans="2:8" ht="9" customHeight="1" thickTop="1" thickBot="1" x14ac:dyDescent="0.4">
      <c r="B2" s="34" t="s">
        <v>288</v>
      </c>
      <c r="C2" s="34"/>
      <c r="D2" s="34"/>
      <c r="E2" s="34"/>
      <c r="F2" s="34"/>
      <c r="G2" s="34"/>
      <c r="H2" s="35"/>
    </row>
    <row r="3" spans="2:8" ht="9" customHeight="1" thickTop="1" thickBot="1" x14ac:dyDescent="0.4">
      <c r="B3" s="36"/>
      <c r="C3" s="36"/>
      <c r="D3" s="36"/>
      <c r="E3" s="36"/>
      <c r="F3" s="36"/>
      <c r="G3" s="36"/>
      <c r="H3" s="37"/>
    </row>
    <row r="4" spans="2:8" ht="9" customHeight="1" thickTop="1" thickBot="1" x14ac:dyDescent="0.4">
      <c r="B4" s="36"/>
      <c r="C4" s="36"/>
      <c r="D4" s="36"/>
      <c r="E4" s="36"/>
      <c r="F4" s="36"/>
      <c r="G4" s="36"/>
      <c r="H4" s="37"/>
    </row>
    <row r="5" spans="2:8" ht="9" customHeight="1" thickTop="1" thickBot="1" x14ac:dyDescent="0.4">
      <c r="B5" s="36"/>
      <c r="C5" s="36"/>
      <c r="D5" s="36"/>
      <c r="E5" s="36"/>
      <c r="F5" s="36"/>
      <c r="G5" s="36"/>
      <c r="H5" s="37"/>
    </row>
    <row r="6" spans="2:8" ht="9" customHeight="1" thickTop="1" thickBot="1" x14ac:dyDescent="0.4">
      <c r="B6" s="36"/>
      <c r="C6" s="36"/>
      <c r="D6" s="36"/>
      <c r="E6" s="36"/>
      <c r="F6" s="36"/>
      <c r="G6" s="36"/>
      <c r="H6" s="37"/>
    </row>
    <row r="7" spans="2:8" ht="9" customHeight="1" thickTop="1" thickBot="1" x14ac:dyDescent="0.4">
      <c r="B7" s="36"/>
      <c r="C7" s="36"/>
      <c r="D7" s="36"/>
      <c r="E7" s="36"/>
      <c r="F7" s="36"/>
      <c r="G7" s="36"/>
      <c r="H7" s="37"/>
    </row>
    <row r="8" spans="2:8" ht="9" customHeight="1" thickTop="1" thickBot="1" x14ac:dyDescent="0.4">
      <c r="B8" s="36"/>
      <c r="C8" s="36"/>
      <c r="D8" s="36"/>
      <c r="E8" s="36"/>
      <c r="F8" s="36"/>
      <c r="G8" s="36"/>
      <c r="H8" s="37"/>
    </row>
    <row r="9" spans="2:8" ht="9" customHeight="1" thickTop="1" thickBot="1" x14ac:dyDescent="0.4">
      <c r="B9" s="36"/>
      <c r="C9" s="36"/>
      <c r="D9" s="36"/>
      <c r="E9" s="36"/>
      <c r="F9" s="36"/>
      <c r="G9" s="36"/>
      <c r="H9" s="37"/>
    </row>
    <row r="10" spans="2:8" ht="9" customHeight="1" thickTop="1" thickBot="1" x14ac:dyDescent="0.4">
      <c r="B10" s="36"/>
      <c r="C10" s="36"/>
      <c r="D10" s="36"/>
      <c r="E10" s="36"/>
      <c r="F10" s="36"/>
      <c r="G10" s="36"/>
      <c r="H10" s="37"/>
    </row>
    <row r="11" spans="2:8" ht="9" customHeight="1" thickTop="1" thickBot="1" x14ac:dyDescent="0.4">
      <c r="B11" s="36"/>
      <c r="C11" s="36"/>
      <c r="D11" s="36"/>
      <c r="E11" s="36"/>
      <c r="F11" s="36"/>
      <c r="G11" s="36"/>
      <c r="H11" s="37"/>
    </row>
    <row r="12" spans="2:8" ht="60" customHeight="1" thickTop="1" thickBot="1" x14ac:dyDescent="0.4">
      <c r="B12" s="36"/>
      <c r="C12" s="36"/>
      <c r="D12" s="36"/>
      <c r="E12" s="36"/>
      <c r="F12" s="36"/>
      <c r="G12" s="36"/>
      <c r="H12" s="37"/>
    </row>
    <row r="13" spans="2:8" ht="9" customHeight="1" thickTop="1" thickBot="1" x14ac:dyDescent="0.4">
      <c r="B13" s="36"/>
      <c r="C13" s="36"/>
      <c r="D13" s="36"/>
      <c r="E13" s="36"/>
      <c r="F13" s="36"/>
      <c r="G13" s="36"/>
      <c r="H13" s="37"/>
    </row>
    <row r="14" spans="2:8" ht="9" customHeight="1" thickTop="1" thickBot="1" x14ac:dyDescent="0.4">
      <c r="B14" s="36"/>
      <c r="C14" s="36"/>
      <c r="D14" s="36"/>
      <c r="E14" s="36"/>
      <c r="F14" s="36"/>
      <c r="G14" s="36"/>
      <c r="H14" s="37"/>
    </row>
    <row r="15" spans="2:8" ht="9" customHeight="1" thickTop="1" thickBot="1" x14ac:dyDescent="0.4">
      <c r="B15" s="36"/>
      <c r="C15" s="36"/>
      <c r="D15" s="36"/>
      <c r="E15" s="36"/>
      <c r="F15" s="36"/>
      <c r="G15" s="36"/>
      <c r="H15" s="37"/>
    </row>
    <row r="16" spans="2:8" ht="9" customHeight="1" thickTop="1" thickBot="1" x14ac:dyDescent="0.4">
      <c r="B16" s="36"/>
      <c r="C16" s="36"/>
      <c r="D16" s="36"/>
      <c r="E16" s="36"/>
      <c r="F16" s="36"/>
      <c r="G16" s="36"/>
      <c r="H16" s="37"/>
    </row>
    <row r="17" spans="1:76" ht="9" customHeight="1" thickTop="1" thickBot="1" x14ac:dyDescent="0.4">
      <c r="B17" s="36"/>
      <c r="C17" s="36"/>
      <c r="D17" s="36"/>
      <c r="E17" s="36"/>
      <c r="F17" s="36"/>
      <c r="G17" s="36"/>
      <c r="H17" s="37"/>
    </row>
    <row r="18" spans="1:76" ht="9" customHeight="1" thickTop="1" thickBot="1" x14ac:dyDescent="0.4"/>
    <row r="19" spans="1:76" ht="9" customHeight="1" thickTop="1" thickBot="1" x14ac:dyDescent="0.4"/>
    <row r="20" spans="1:76" ht="10.25" customHeight="1" thickTop="1" thickBot="1" x14ac:dyDescent="0.4"/>
    <row r="21" spans="1:76" s="14" customFormat="1" ht="135.5" customHeight="1" thickTop="1" thickBot="1" x14ac:dyDescent="0.4">
      <c r="A21" s="9"/>
      <c r="B21" s="10" t="s">
        <v>0</v>
      </c>
      <c r="C21" s="11" t="s">
        <v>1</v>
      </c>
      <c r="D21" s="11" t="s">
        <v>2</v>
      </c>
      <c r="E21" s="12" t="s">
        <v>3</v>
      </c>
      <c r="F21" s="11" t="s">
        <v>4</v>
      </c>
      <c r="G21" s="12" t="s">
        <v>5</v>
      </c>
      <c r="H21" s="12" t="s">
        <v>6</v>
      </c>
      <c r="I21" s="11" t="s">
        <v>7</v>
      </c>
      <c r="J21" s="11" t="s">
        <v>8</v>
      </c>
      <c r="K21" s="12" t="s">
        <v>9</v>
      </c>
      <c r="L21" s="11" t="s">
        <v>10</v>
      </c>
      <c r="M21" s="12" t="s">
        <v>11</v>
      </c>
      <c r="N21" s="11" t="s">
        <v>12</v>
      </c>
      <c r="O21" s="13" t="s">
        <v>13</v>
      </c>
      <c r="P21" s="11" t="s">
        <v>14</v>
      </c>
      <c r="Q21" s="13" t="s">
        <v>15</v>
      </c>
      <c r="R21" s="11" t="s">
        <v>16</v>
      </c>
      <c r="S21" s="12" t="s">
        <v>17</v>
      </c>
      <c r="T21" s="11" t="s">
        <v>18</v>
      </c>
      <c r="U21" s="12" t="s">
        <v>19</v>
      </c>
      <c r="V21" s="11" t="s">
        <v>20</v>
      </c>
      <c r="W21" s="12" t="s">
        <v>21</v>
      </c>
      <c r="X21" s="11" t="s">
        <v>22</v>
      </c>
      <c r="Y21" s="12" t="s">
        <v>23</v>
      </c>
      <c r="Z21" s="11" t="s">
        <v>24</v>
      </c>
      <c r="AA21" s="12" t="s">
        <v>25</v>
      </c>
      <c r="AB21" s="11" t="s">
        <v>26</v>
      </c>
      <c r="AC21" s="12" t="s">
        <v>27</v>
      </c>
      <c r="AD21" s="11" t="s">
        <v>28</v>
      </c>
      <c r="AE21" s="12" t="s">
        <v>29</v>
      </c>
      <c r="AF21" s="11" t="s">
        <v>30</v>
      </c>
      <c r="AG21" s="12" t="s">
        <v>31</v>
      </c>
      <c r="AH21" s="11" t="s">
        <v>32</v>
      </c>
      <c r="AI21" s="12" t="s">
        <v>33</v>
      </c>
      <c r="AJ21" s="11" t="s">
        <v>34</v>
      </c>
      <c r="AK21" s="12" t="s">
        <v>35</v>
      </c>
      <c r="AL21" s="11" t="s">
        <v>36</v>
      </c>
      <c r="AM21" s="11" t="s">
        <v>37</v>
      </c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</row>
    <row r="22" spans="1:76" ht="144" customHeight="1" thickTop="1" thickBot="1" x14ac:dyDescent="0.4">
      <c r="B22" s="15" t="s">
        <v>38</v>
      </c>
      <c r="C22" s="16" t="s">
        <v>39</v>
      </c>
      <c r="D22" s="17" t="s">
        <v>40</v>
      </c>
      <c r="E22" s="2"/>
      <c r="F22" s="17" t="s">
        <v>41</v>
      </c>
      <c r="G22" s="4"/>
      <c r="H22" s="3"/>
      <c r="I22" s="18" t="s">
        <v>42</v>
      </c>
      <c r="J22" s="17" t="s">
        <v>43</v>
      </c>
      <c r="K22" s="2"/>
      <c r="L22" s="17">
        <v>55</v>
      </c>
      <c r="M22" s="3"/>
      <c r="N22" s="19">
        <v>6700</v>
      </c>
      <c r="O22" s="3"/>
      <c r="P22" s="19">
        <v>122</v>
      </c>
      <c r="Q22" s="3"/>
      <c r="R22" s="19">
        <v>4000</v>
      </c>
      <c r="S22" s="3"/>
      <c r="T22" s="19">
        <v>90</v>
      </c>
      <c r="U22" s="3"/>
      <c r="V22" s="17" t="s">
        <v>44</v>
      </c>
      <c r="W22" s="2"/>
      <c r="X22" s="17" t="s">
        <v>45</v>
      </c>
      <c r="Y22" s="2"/>
      <c r="Z22" s="19" t="s">
        <v>46</v>
      </c>
      <c r="AA22" s="3"/>
      <c r="AB22" s="19">
        <v>19</v>
      </c>
      <c r="AC22" s="3"/>
      <c r="AD22" s="17" t="s">
        <v>47</v>
      </c>
      <c r="AE22" s="2"/>
      <c r="AF22" s="17" t="s">
        <v>48</v>
      </c>
      <c r="AG22" s="2"/>
      <c r="AH22" s="19" t="s">
        <v>49</v>
      </c>
      <c r="AI22" s="3"/>
      <c r="AJ22" s="17" t="s">
        <v>50</v>
      </c>
      <c r="AK22" s="2"/>
      <c r="AL22" s="20">
        <v>496</v>
      </c>
      <c r="AM22" s="21">
        <v>10</v>
      </c>
    </row>
    <row r="23" spans="1:76" ht="144" customHeight="1" thickTop="1" thickBot="1" x14ac:dyDescent="0.4">
      <c r="B23" s="15" t="s">
        <v>38</v>
      </c>
      <c r="C23" s="16" t="s">
        <v>51</v>
      </c>
      <c r="D23" s="17" t="s">
        <v>52</v>
      </c>
      <c r="E23" s="2"/>
      <c r="F23" s="17" t="s">
        <v>41</v>
      </c>
      <c r="G23" s="22">
        <f>G22</f>
        <v>0</v>
      </c>
      <c r="H23" s="3"/>
      <c r="I23" s="23" t="s">
        <v>53</v>
      </c>
      <c r="J23" s="17" t="s">
        <v>54</v>
      </c>
      <c r="K23" s="2"/>
      <c r="L23" s="17">
        <v>22.8</v>
      </c>
      <c r="M23" s="3"/>
      <c r="N23" s="19">
        <v>3114</v>
      </c>
      <c r="O23" s="3"/>
      <c r="P23" s="19">
        <v>137</v>
      </c>
      <c r="Q23" s="3"/>
      <c r="R23" s="19">
        <v>4000</v>
      </c>
      <c r="S23" s="3"/>
      <c r="T23" s="19">
        <v>80</v>
      </c>
      <c r="U23" s="3"/>
      <c r="V23" s="17" t="s">
        <v>55</v>
      </c>
      <c r="W23" s="2"/>
      <c r="X23" s="17" t="s">
        <v>45</v>
      </c>
      <c r="Y23" s="2"/>
      <c r="Z23" s="19" t="s">
        <v>56</v>
      </c>
      <c r="AA23" s="3"/>
      <c r="AB23" s="19" t="s">
        <v>57</v>
      </c>
      <c r="AC23" s="3"/>
      <c r="AD23" s="17" t="s">
        <v>47</v>
      </c>
      <c r="AE23" s="2"/>
      <c r="AF23" s="17" t="s">
        <v>58</v>
      </c>
      <c r="AG23" s="2"/>
      <c r="AH23" s="19" t="s">
        <v>49</v>
      </c>
      <c r="AI23" s="3"/>
      <c r="AJ23" s="17" t="s">
        <v>59</v>
      </c>
      <c r="AK23" s="2"/>
      <c r="AL23" s="20">
        <v>142</v>
      </c>
      <c r="AM23" s="21">
        <v>5</v>
      </c>
    </row>
    <row r="24" spans="1:76" ht="144" customHeight="1" thickTop="1" thickBot="1" x14ac:dyDescent="0.4">
      <c r="B24" s="15" t="s">
        <v>38</v>
      </c>
      <c r="C24" s="16" t="s">
        <v>60</v>
      </c>
      <c r="D24" s="17" t="s">
        <v>61</v>
      </c>
      <c r="E24" s="2"/>
      <c r="F24" s="17" t="s">
        <v>41</v>
      </c>
      <c r="G24" s="22">
        <f t="shared" ref="G24:G74" si="0">G23</f>
        <v>0</v>
      </c>
      <c r="H24" s="3"/>
      <c r="I24" s="18" t="s">
        <v>57</v>
      </c>
      <c r="J24" s="19" t="s">
        <v>62</v>
      </c>
      <c r="K24" s="3"/>
      <c r="L24" s="17">
        <v>47</v>
      </c>
      <c r="M24" s="3"/>
      <c r="N24" s="19">
        <v>5032</v>
      </c>
      <c r="O24" s="3"/>
      <c r="P24" s="19">
        <v>107</v>
      </c>
      <c r="Q24" s="3"/>
      <c r="R24" s="19">
        <v>4000</v>
      </c>
      <c r="S24" s="3"/>
      <c r="T24" s="19">
        <v>90</v>
      </c>
      <c r="U24" s="3"/>
      <c r="V24" s="19" t="s">
        <v>57</v>
      </c>
      <c r="W24" s="3"/>
      <c r="X24" s="19" t="s">
        <v>57</v>
      </c>
      <c r="Y24" s="3"/>
      <c r="Z24" s="19" t="s">
        <v>63</v>
      </c>
      <c r="AA24" s="3"/>
      <c r="AB24" s="19" t="s">
        <v>57</v>
      </c>
      <c r="AC24" s="3"/>
      <c r="AD24" s="17" t="s">
        <v>47</v>
      </c>
      <c r="AE24" s="2"/>
      <c r="AF24" s="17" t="s">
        <v>64</v>
      </c>
      <c r="AG24" s="2"/>
      <c r="AH24" s="19" t="s">
        <v>49</v>
      </c>
      <c r="AI24" s="3"/>
      <c r="AJ24" s="17" t="s">
        <v>65</v>
      </c>
      <c r="AK24" s="2"/>
      <c r="AL24" s="20">
        <v>10</v>
      </c>
      <c r="AM24" s="21"/>
    </row>
    <row r="25" spans="1:76" ht="144" customHeight="1" thickTop="1" thickBot="1" x14ac:dyDescent="0.4">
      <c r="B25" s="15" t="s">
        <v>38</v>
      </c>
      <c r="C25" s="16" t="s">
        <v>66</v>
      </c>
      <c r="D25" s="17" t="s">
        <v>67</v>
      </c>
      <c r="E25" s="2"/>
      <c r="F25" s="17" t="s">
        <v>41</v>
      </c>
      <c r="G25" s="22">
        <f t="shared" si="0"/>
        <v>0</v>
      </c>
      <c r="H25" s="3"/>
      <c r="I25" s="18" t="s">
        <v>68</v>
      </c>
      <c r="J25" s="17" t="s">
        <v>69</v>
      </c>
      <c r="K25" s="2"/>
      <c r="L25" s="17">
        <v>38.5</v>
      </c>
      <c r="M25" s="2"/>
      <c r="N25" s="17">
        <v>5250</v>
      </c>
      <c r="O25" s="2"/>
      <c r="P25" s="17">
        <v>136</v>
      </c>
      <c r="Q25" s="2"/>
      <c r="R25" s="17">
        <v>4000</v>
      </c>
      <c r="S25" s="2"/>
      <c r="T25" s="17">
        <v>80</v>
      </c>
      <c r="U25" s="2"/>
      <c r="V25" s="17" t="s">
        <v>70</v>
      </c>
      <c r="W25" s="2"/>
      <c r="X25" s="17" t="s">
        <v>45</v>
      </c>
      <c r="Y25" s="2"/>
      <c r="Z25" s="17" t="s">
        <v>71</v>
      </c>
      <c r="AA25" s="2"/>
      <c r="AB25" s="17">
        <v>22</v>
      </c>
      <c r="AC25" s="2"/>
      <c r="AD25" s="17" t="s">
        <v>47</v>
      </c>
      <c r="AE25" s="2"/>
      <c r="AF25" s="17" t="s">
        <v>72</v>
      </c>
      <c r="AG25" s="2"/>
      <c r="AH25" s="17" t="s">
        <v>73</v>
      </c>
      <c r="AI25" s="2"/>
      <c r="AJ25" s="17" t="s">
        <v>74</v>
      </c>
      <c r="AK25" s="2"/>
      <c r="AL25" s="20">
        <v>56</v>
      </c>
      <c r="AM25" s="21">
        <f t="shared" ref="AM25:AM70" si="1">ROUNDUP(AL25*2/100,0)</f>
        <v>2</v>
      </c>
    </row>
    <row r="26" spans="1:76" ht="144" customHeight="1" thickTop="1" thickBot="1" x14ac:dyDescent="0.4">
      <c r="B26" s="15" t="s">
        <v>38</v>
      </c>
      <c r="C26" s="16" t="s">
        <v>75</v>
      </c>
      <c r="D26" s="17" t="s">
        <v>76</v>
      </c>
      <c r="E26" s="2"/>
      <c r="F26" s="17" t="s">
        <v>41</v>
      </c>
      <c r="G26" s="22">
        <f t="shared" si="0"/>
        <v>0</v>
      </c>
      <c r="H26" s="3"/>
      <c r="I26" s="18" t="s">
        <v>77</v>
      </c>
      <c r="J26" s="17" t="s">
        <v>78</v>
      </c>
      <c r="K26" s="2"/>
      <c r="L26" s="17">
        <v>44</v>
      </c>
      <c r="M26" s="2"/>
      <c r="N26" s="17">
        <v>5800</v>
      </c>
      <c r="O26" s="2"/>
      <c r="P26" s="17">
        <v>132</v>
      </c>
      <c r="Q26" s="2"/>
      <c r="R26" s="19">
        <v>4000</v>
      </c>
      <c r="S26" s="3"/>
      <c r="T26" s="19">
        <v>90</v>
      </c>
      <c r="U26" s="3"/>
      <c r="V26" s="17" t="s">
        <v>70</v>
      </c>
      <c r="W26" s="2"/>
      <c r="X26" s="17" t="s">
        <v>79</v>
      </c>
      <c r="Y26" s="2"/>
      <c r="Z26" s="19" t="s">
        <v>80</v>
      </c>
      <c r="AA26" s="3"/>
      <c r="AB26" s="19">
        <v>16</v>
      </c>
      <c r="AC26" s="3"/>
      <c r="AD26" s="17" t="s">
        <v>47</v>
      </c>
      <c r="AE26" s="2"/>
      <c r="AF26" s="17" t="s">
        <v>81</v>
      </c>
      <c r="AG26" s="2"/>
      <c r="AH26" s="19" t="s">
        <v>49</v>
      </c>
      <c r="AI26" s="3"/>
      <c r="AJ26" s="17" t="s">
        <v>74</v>
      </c>
      <c r="AK26" s="2"/>
      <c r="AL26" s="20">
        <v>259</v>
      </c>
      <c r="AM26" s="21">
        <v>5</v>
      </c>
    </row>
    <row r="27" spans="1:76" ht="144" customHeight="1" thickTop="1" thickBot="1" x14ac:dyDescent="0.4">
      <c r="B27" s="15" t="s">
        <v>38</v>
      </c>
      <c r="C27" s="16" t="s">
        <v>82</v>
      </c>
      <c r="D27" s="17" t="s">
        <v>83</v>
      </c>
      <c r="E27" s="2"/>
      <c r="F27" s="17" t="s">
        <v>41</v>
      </c>
      <c r="G27" s="22">
        <f t="shared" si="0"/>
        <v>0</v>
      </c>
      <c r="H27" s="3"/>
      <c r="I27" s="18" t="s">
        <v>57</v>
      </c>
      <c r="J27" s="17" t="s">
        <v>84</v>
      </c>
      <c r="K27" s="2"/>
      <c r="L27" s="17">
        <v>31</v>
      </c>
      <c r="M27" s="3"/>
      <c r="N27" s="19">
        <v>4437</v>
      </c>
      <c r="O27" s="3"/>
      <c r="P27" s="19">
        <v>142</v>
      </c>
      <c r="Q27" s="3"/>
      <c r="R27" s="19">
        <v>4000</v>
      </c>
      <c r="S27" s="3"/>
      <c r="T27" s="19">
        <v>70</v>
      </c>
      <c r="U27" s="3"/>
      <c r="V27" s="17" t="s">
        <v>85</v>
      </c>
      <c r="W27" s="2"/>
      <c r="X27" s="17" t="s">
        <v>86</v>
      </c>
      <c r="Y27" s="2"/>
      <c r="Z27" s="19" t="s">
        <v>87</v>
      </c>
      <c r="AA27" s="3"/>
      <c r="AB27" s="19" t="s">
        <v>57</v>
      </c>
      <c r="AC27" s="3"/>
      <c r="AD27" s="17" t="s">
        <v>47</v>
      </c>
      <c r="AE27" s="2"/>
      <c r="AF27" s="17" t="s">
        <v>88</v>
      </c>
      <c r="AG27" s="2"/>
      <c r="AH27" s="17" t="s">
        <v>73</v>
      </c>
      <c r="AI27" s="2"/>
      <c r="AJ27" s="17" t="s">
        <v>74</v>
      </c>
      <c r="AK27" s="2"/>
      <c r="AL27" s="20">
        <v>2</v>
      </c>
      <c r="AM27" s="21"/>
    </row>
    <row r="28" spans="1:76" ht="144" customHeight="1" thickTop="1" thickBot="1" x14ac:dyDescent="0.4">
      <c r="B28" s="15" t="s">
        <v>38</v>
      </c>
      <c r="C28" s="16" t="s">
        <v>89</v>
      </c>
      <c r="D28" s="17" t="s">
        <v>90</v>
      </c>
      <c r="E28" s="2"/>
      <c r="F28" s="17" t="s">
        <v>41</v>
      </c>
      <c r="G28" s="22">
        <f t="shared" si="0"/>
        <v>0</v>
      </c>
      <c r="H28" s="3"/>
      <c r="I28" s="18" t="s">
        <v>57</v>
      </c>
      <c r="J28" s="17" t="s">
        <v>91</v>
      </c>
      <c r="K28" s="3"/>
      <c r="L28" s="17">
        <v>57</v>
      </c>
      <c r="M28" s="3"/>
      <c r="N28" s="19">
        <v>8000</v>
      </c>
      <c r="O28" s="3"/>
      <c r="P28" s="19">
        <v>144</v>
      </c>
      <c r="Q28" s="3"/>
      <c r="R28" s="19">
        <v>4000</v>
      </c>
      <c r="S28" s="3"/>
      <c r="T28" s="19">
        <v>70</v>
      </c>
      <c r="U28" s="3"/>
      <c r="V28" s="17" t="s">
        <v>85</v>
      </c>
      <c r="W28" s="2"/>
      <c r="X28" s="17" t="s">
        <v>86</v>
      </c>
      <c r="Y28" s="2"/>
      <c r="Z28" s="19" t="s">
        <v>92</v>
      </c>
      <c r="AA28" s="3"/>
      <c r="AB28" s="19" t="s">
        <v>57</v>
      </c>
      <c r="AC28" s="3"/>
      <c r="AD28" s="17" t="s">
        <v>47</v>
      </c>
      <c r="AE28" s="2"/>
      <c r="AF28" s="17" t="s">
        <v>88</v>
      </c>
      <c r="AG28" s="2"/>
      <c r="AH28" s="17" t="s">
        <v>73</v>
      </c>
      <c r="AI28" s="2"/>
      <c r="AJ28" s="17" t="s">
        <v>74</v>
      </c>
      <c r="AK28" s="2"/>
      <c r="AL28" s="20">
        <v>2</v>
      </c>
      <c r="AM28" s="21"/>
    </row>
    <row r="29" spans="1:76" ht="144" customHeight="1" thickTop="1" thickBot="1" x14ac:dyDescent="0.4">
      <c r="B29" s="15" t="s">
        <v>38</v>
      </c>
      <c r="C29" s="16" t="s">
        <v>93</v>
      </c>
      <c r="D29" s="17" t="s">
        <v>94</v>
      </c>
      <c r="E29" s="2"/>
      <c r="F29" s="17" t="s">
        <v>41</v>
      </c>
      <c r="G29" s="22">
        <f t="shared" si="0"/>
        <v>0</v>
      </c>
      <c r="H29" s="3"/>
      <c r="I29" s="18" t="s">
        <v>95</v>
      </c>
      <c r="J29" s="17" t="s">
        <v>96</v>
      </c>
      <c r="K29" s="2"/>
      <c r="L29" s="17">
        <v>55.5</v>
      </c>
      <c r="M29" s="3"/>
      <c r="N29" s="19">
        <v>1857</v>
      </c>
      <c r="O29" s="3"/>
      <c r="P29" s="19">
        <v>34.9</v>
      </c>
      <c r="Q29" s="3"/>
      <c r="R29" s="19" t="s">
        <v>97</v>
      </c>
      <c r="S29" s="3"/>
      <c r="T29" s="19">
        <v>70</v>
      </c>
      <c r="U29" s="3"/>
      <c r="V29" s="17" t="s">
        <v>98</v>
      </c>
      <c r="W29" s="2"/>
      <c r="X29" s="17" t="s">
        <v>99</v>
      </c>
      <c r="Y29" s="2"/>
      <c r="Z29" s="19" t="s">
        <v>87</v>
      </c>
      <c r="AA29" s="3"/>
      <c r="AB29" s="19" t="s">
        <v>57</v>
      </c>
      <c r="AC29" s="3"/>
      <c r="AD29" s="17" t="s">
        <v>47</v>
      </c>
      <c r="AE29" s="2"/>
      <c r="AF29" s="17" t="s">
        <v>100</v>
      </c>
      <c r="AG29" s="2"/>
      <c r="AH29" s="19" t="s">
        <v>101</v>
      </c>
      <c r="AI29" s="3"/>
      <c r="AJ29" s="17" t="s">
        <v>65</v>
      </c>
      <c r="AK29" s="3"/>
      <c r="AL29" s="20">
        <v>24</v>
      </c>
      <c r="AM29" s="21"/>
    </row>
    <row r="30" spans="1:76" ht="144" customHeight="1" thickTop="1" thickBot="1" x14ac:dyDescent="0.4">
      <c r="B30" s="15" t="s">
        <v>38</v>
      </c>
      <c r="C30" s="16" t="s">
        <v>102</v>
      </c>
      <c r="D30" s="17" t="s">
        <v>103</v>
      </c>
      <c r="E30" s="2"/>
      <c r="F30" s="17" t="s">
        <v>41</v>
      </c>
      <c r="G30" s="22">
        <f t="shared" si="0"/>
        <v>0</v>
      </c>
      <c r="H30" s="3"/>
      <c r="I30" s="18" t="s">
        <v>57</v>
      </c>
      <c r="J30" s="17" t="s">
        <v>104</v>
      </c>
      <c r="K30" s="2"/>
      <c r="L30" s="17" t="s">
        <v>105</v>
      </c>
      <c r="M30" s="3"/>
      <c r="N30" s="19">
        <v>12645</v>
      </c>
      <c r="O30" s="3"/>
      <c r="P30" s="19">
        <v>152</v>
      </c>
      <c r="Q30" s="3"/>
      <c r="R30" s="19">
        <v>4000</v>
      </c>
      <c r="S30" s="3"/>
      <c r="T30" s="19">
        <v>70</v>
      </c>
      <c r="U30" s="3"/>
      <c r="V30" s="17" t="s">
        <v>98</v>
      </c>
      <c r="W30" s="2"/>
      <c r="X30" s="17" t="s">
        <v>86</v>
      </c>
      <c r="Y30" s="2"/>
      <c r="Z30" s="19" t="s">
        <v>57</v>
      </c>
      <c r="AA30" s="3"/>
      <c r="AB30" s="19" t="s">
        <v>57</v>
      </c>
      <c r="AC30" s="3"/>
      <c r="AD30" s="17" t="s">
        <v>47</v>
      </c>
      <c r="AE30" s="2"/>
      <c r="AF30" s="17" t="s">
        <v>106</v>
      </c>
      <c r="AG30" s="2"/>
      <c r="AH30" s="17" t="s">
        <v>107</v>
      </c>
      <c r="AI30" s="2"/>
      <c r="AJ30" s="17" t="s">
        <v>108</v>
      </c>
      <c r="AK30" s="3"/>
      <c r="AL30" s="20">
        <v>10</v>
      </c>
      <c r="AM30" s="21"/>
    </row>
    <row r="31" spans="1:76" s="5" customFormat="1" ht="144" customHeight="1" thickTop="1" thickBot="1" x14ac:dyDescent="0.4">
      <c r="B31" s="15" t="s">
        <v>38</v>
      </c>
      <c r="C31" s="16" t="s">
        <v>109</v>
      </c>
      <c r="D31" s="17" t="s">
        <v>110</v>
      </c>
      <c r="E31" s="2"/>
      <c r="F31" s="17" t="s">
        <v>41</v>
      </c>
      <c r="G31" s="22">
        <f t="shared" si="0"/>
        <v>0</v>
      </c>
      <c r="H31" s="3"/>
      <c r="I31" s="18" t="s">
        <v>57</v>
      </c>
      <c r="J31" s="17" t="s">
        <v>111</v>
      </c>
      <c r="K31" s="2"/>
      <c r="L31" s="17">
        <v>55.4</v>
      </c>
      <c r="M31" s="3"/>
      <c r="N31" s="19">
        <v>6943</v>
      </c>
      <c r="O31" s="3"/>
      <c r="P31" s="19">
        <v>125.3</v>
      </c>
      <c r="Q31" s="3"/>
      <c r="R31" s="19">
        <v>3000</v>
      </c>
      <c r="S31" s="3"/>
      <c r="T31" s="19">
        <v>80</v>
      </c>
      <c r="U31" s="3"/>
      <c r="V31" s="17" t="s">
        <v>70</v>
      </c>
      <c r="W31" s="2"/>
      <c r="X31" s="17" t="s">
        <v>45</v>
      </c>
      <c r="Y31" s="2"/>
      <c r="Z31" s="19" t="s">
        <v>57</v>
      </c>
      <c r="AA31" s="3"/>
      <c r="AB31" s="19" t="s">
        <v>57</v>
      </c>
      <c r="AC31" s="3"/>
      <c r="AD31" s="17" t="s">
        <v>47</v>
      </c>
      <c r="AE31" s="2"/>
      <c r="AF31" s="17" t="s">
        <v>112</v>
      </c>
      <c r="AG31" s="2"/>
      <c r="AH31" s="17" t="s">
        <v>73</v>
      </c>
      <c r="AI31" s="2"/>
      <c r="AJ31" s="17" t="s">
        <v>113</v>
      </c>
      <c r="AK31" s="2"/>
      <c r="AL31" s="24">
        <f>61+16</f>
        <v>77</v>
      </c>
      <c r="AM31" s="21">
        <v>3</v>
      </c>
    </row>
    <row r="32" spans="1:76" s="5" customFormat="1" ht="144" customHeight="1" thickTop="1" thickBot="1" x14ac:dyDescent="0.4">
      <c r="B32" s="25" t="s">
        <v>114</v>
      </c>
      <c r="C32" s="16" t="s">
        <v>115</v>
      </c>
      <c r="D32" s="17" t="s">
        <v>116</v>
      </c>
      <c r="E32" s="2"/>
      <c r="F32" s="17" t="s">
        <v>41</v>
      </c>
      <c r="G32" s="4"/>
      <c r="H32" s="3"/>
      <c r="I32" s="18" t="s">
        <v>117</v>
      </c>
      <c r="J32" s="17" t="s">
        <v>118</v>
      </c>
      <c r="K32" s="2"/>
      <c r="L32" s="17">
        <v>22.7</v>
      </c>
      <c r="M32" s="3"/>
      <c r="N32" s="19">
        <v>2789</v>
      </c>
      <c r="O32" s="3"/>
      <c r="P32" s="19">
        <v>123</v>
      </c>
      <c r="Q32" s="3"/>
      <c r="R32" s="19">
        <v>3000</v>
      </c>
      <c r="S32" s="3"/>
      <c r="T32" s="19">
        <v>80</v>
      </c>
      <c r="U32" s="3"/>
      <c r="V32" s="17" t="s">
        <v>55</v>
      </c>
      <c r="W32" s="2"/>
      <c r="X32" s="17" t="s">
        <v>45</v>
      </c>
      <c r="Y32" s="2"/>
      <c r="Z32" s="19" t="s">
        <v>56</v>
      </c>
      <c r="AA32" s="3"/>
      <c r="AB32" s="19">
        <v>19</v>
      </c>
      <c r="AC32" s="3"/>
      <c r="AD32" s="17" t="s">
        <v>47</v>
      </c>
      <c r="AE32" s="2"/>
      <c r="AF32" s="17" t="s">
        <v>112</v>
      </c>
      <c r="AG32" s="2"/>
      <c r="AH32" s="17" t="s">
        <v>73</v>
      </c>
      <c r="AI32" s="2"/>
      <c r="AJ32" s="18" t="s">
        <v>119</v>
      </c>
      <c r="AK32" s="2"/>
      <c r="AL32" s="20">
        <v>205</v>
      </c>
      <c r="AM32" s="21">
        <f t="shared" si="1"/>
        <v>5</v>
      </c>
    </row>
    <row r="33" spans="2:39" s="5" customFormat="1" ht="144" customHeight="1" thickTop="1" thickBot="1" x14ac:dyDescent="0.4">
      <c r="B33" s="25" t="s">
        <v>114</v>
      </c>
      <c r="C33" s="16" t="s">
        <v>120</v>
      </c>
      <c r="D33" s="17" t="s">
        <v>121</v>
      </c>
      <c r="E33" s="2"/>
      <c r="F33" s="17" t="s">
        <v>41</v>
      </c>
      <c r="G33" s="26">
        <f t="shared" si="0"/>
        <v>0</v>
      </c>
      <c r="H33" s="3"/>
      <c r="I33" s="18" t="s">
        <v>122</v>
      </c>
      <c r="J33" s="17" t="s">
        <v>123</v>
      </c>
      <c r="K33" s="2"/>
      <c r="L33" s="17">
        <v>16.399999999999999</v>
      </c>
      <c r="M33" s="3"/>
      <c r="N33" s="19">
        <v>2200</v>
      </c>
      <c r="O33" s="3"/>
      <c r="P33" s="19">
        <v>134</v>
      </c>
      <c r="Q33" s="3"/>
      <c r="R33" s="19">
        <v>3000</v>
      </c>
      <c r="S33" s="3"/>
      <c r="T33" s="19">
        <v>80</v>
      </c>
      <c r="U33" s="3"/>
      <c r="V33" s="17" t="s">
        <v>44</v>
      </c>
      <c r="W33" s="2"/>
      <c r="X33" s="17" t="s">
        <v>45</v>
      </c>
      <c r="Y33" s="2"/>
      <c r="Z33" s="19" t="s">
        <v>46</v>
      </c>
      <c r="AA33" s="3"/>
      <c r="AB33" s="19">
        <v>22</v>
      </c>
      <c r="AC33" s="3"/>
      <c r="AD33" s="17" t="s">
        <v>47</v>
      </c>
      <c r="AE33" s="3"/>
      <c r="AF33" s="17" t="s">
        <v>112</v>
      </c>
      <c r="AG33" s="2"/>
      <c r="AH33" s="17" t="s">
        <v>73</v>
      </c>
      <c r="AI33" s="2"/>
      <c r="AJ33" s="17" t="s">
        <v>119</v>
      </c>
      <c r="AK33" s="2"/>
      <c r="AL33" s="20">
        <v>174</v>
      </c>
      <c r="AM33" s="21">
        <v>20</v>
      </c>
    </row>
    <row r="34" spans="2:39" s="5" customFormat="1" ht="144" customHeight="1" thickTop="1" thickBot="1" x14ac:dyDescent="0.4">
      <c r="B34" s="25" t="s">
        <v>114</v>
      </c>
      <c r="C34" s="16" t="s">
        <v>124</v>
      </c>
      <c r="D34" s="17" t="s">
        <v>125</v>
      </c>
      <c r="E34" s="2"/>
      <c r="F34" s="17" t="s">
        <v>41</v>
      </c>
      <c r="G34" s="26">
        <f t="shared" si="0"/>
        <v>0</v>
      </c>
      <c r="H34" s="3"/>
      <c r="I34" s="18" t="s">
        <v>126</v>
      </c>
      <c r="J34" s="17" t="s">
        <v>127</v>
      </c>
      <c r="K34" s="2"/>
      <c r="L34" s="17">
        <v>19.2</v>
      </c>
      <c r="M34" s="3"/>
      <c r="N34" s="19">
        <v>2350</v>
      </c>
      <c r="O34" s="3"/>
      <c r="P34" s="19">
        <v>122</v>
      </c>
      <c r="Q34" s="3"/>
      <c r="R34" s="19">
        <v>3000</v>
      </c>
      <c r="S34" s="3"/>
      <c r="T34" s="19">
        <v>80</v>
      </c>
      <c r="U34" s="3"/>
      <c r="V34" s="17" t="s">
        <v>128</v>
      </c>
      <c r="W34" s="3"/>
      <c r="X34" s="17" t="s">
        <v>45</v>
      </c>
      <c r="Y34" s="3"/>
      <c r="Z34" s="19" t="s">
        <v>129</v>
      </c>
      <c r="AA34" s="3"/>
      <c r="AB34" s="19">
        <v>25</v>
      </c>
      <c r="AC34" s="3"/>
      <c r="AD34" s="19" t="s">
        <v>47</v>
      </c>
      <c r="AE34" s="3"/>
      <c r="AF34" s="17" t="s">
        <v>130</v>
      </c>
      <c r="AG34" s="2"/>
      <c r="AH34" s="17" t="s">
        <v>73</v>
      </c>
      <c r="AI34" s="2"/>
      <c r="AJ34" s="17" t="s">
        <v>131</v>
      </c>
      <c r="AK34" s="2"/>
      <c r="AL34" s="20">
        <f>51+87</f>
        <v>138</v>
      </c>
      <c r="AM34" s="21">
        <v>5</v>
      </c>
    </row>
    <row r="35" spans="2:39" s="5" customFormat="1" ht="144" customHeight="1" thickTop="1" thickBot="1" x14ac:dyDescent="0.4">
      <c r="B35" s="25" t="s">
        <v>114</v>
      </c>
      <c r="C35" s="16" t="s">
        <v>132</v>
      </c>
      <c r="D35" s="17" t="s">
        <v>133</v>
      </c>
      <c r="E35" s="2"/>
      <c r="F35" s="17" t="s">
        <v>41</v>
      </c>
      <c r="G35" s="26">
        <f t="shared" si="0"/>
        <v>0</v>
      </c>
      <c r="H35" s="3"/>
      <c r="I35" s="18" t="s">
        <v>134</v>
      </c>
      <c r="J35" s="17" t="s">
        <v>135</v>
      </c>
      <c r="K35" s="2"/>
      <c r="L35" s="17">
        <v>22.5</v>
      </c>
      <c r="M35" s="3"/>
      <c r="N35" s="19">
        <v>3000</v>
      </c>
      <c r="O35" s="3"/>
      <c r="P35" s="19">
        <v>133</v>
      </c>
      <c r="Q35" s="3"/>
      <c r="R35" s="19">
        <v>3000</v>
      </c>
      <c r="S35" s="3"/>
      <c r="T35" s="19">
        <v>80</v>
      </c>
      <c r="U35" s="3"/>
      <c r="V35" s="17" t="s">
        <v>70</v>
      </c>
      <c r="W35" s="3"/>
      <c r="X35" s="17" t="s">
        <v>45</v>
      </c>
      <c r="Y35" s="3"/>
      <c r="Z35" s="19" t="s">
        <v>71</v>
      </c>
      <c r="AA35" s="3"/>
      <c r="AB35" s="19" t="s">
        <v>57</v>
      </c>
      <c r="AC35" s="3"/>
      <c r="AD35" s="19" t="s">
        <v>47</v>
      </c>
      <c r="AE35" s="3"/>
      <c r="AF35" s="17" t="s">
        <v>136</v>
      </c>
      <c r="AG35" s="2"/>
      <c r="AH35" s="17" t="s">
        <v>73</v>
      </c>
      <c r="AI35" s="2"/>
      <c r="AJ35" s="17" t="s">
        <v>137</v>
      </c>
      <c r="AK35" s="2"/>
      <c r="AL35" s="20">
        <v>38</v>
      </c>
      <c r="AM35" s="21">
        <v>2</v>
      </c>
    </row>
    <row r="36" spans="2:39" s="5" customFormat="1" ht="144" customHeight="1" thickTop="1" thickBot="1" x14ac:dyDescent="0.4">
      <c r="B36" s="25" t="s">
        <v>114</v>
      </c>
      <c r="C36" s="16" t="s">
        <v>138</v>
      </c>
      <c r="D36" s="17" t="s">
        <v>139</v>
      </c>
      <c r="E36" s="2"/>
      <c r="F36" s="17" t="s">
        <v>41</v>
      </c>
      <c r="G36" s="26">
        <f t="shared" si="0"/>
        <v>0</v>
      </c>
      <c r="H36" s="3"/>
      <c r="I36" s="18" t="s">
        <v>140</v>
      </c>
      <c r="J36" s="17" t="s">
        <v>141</v>
      </c>
      <c r="K36" s="2"/>
      <c r="L36" s="17">
        <v>49</v>
      </c>
      <c r="M36" s="3"/>
      <c r="N36" s="19">
        <v>7462</v>
      </c>
      <c r="O36" s="3"/>
      <c r="P36" s="19">
        <v>152</v>
      </c>
      <c r="Q36" s="3"/>
      <c r="R36" s="19">
        <v>3000</v>
      </c>
      <c r="S36" s="3"/>
      <c r="T36" s="19">
        <v>70</v>
      </c>
      <c r="U36" s="3"/>
      <c r="V36" s="17" t="s">
        <v>98</v>
      </c>
      <c r="W36" s="3"/>
      <c r="X36" s="17" t="s">
        <v>142</v>
      </c>
      <c r="Y36" s="3"/>
      <c r="Z36" s="19" t="s">
        <v>143</v>
      </c>
      <c r="AA36" s="3"/>
      <c r="AB36" s="19" t="s">
        <v>57</v>
      </c>
      <c r="AC36" s="3"/>
      <c r="AD36" s="19" t="s">
        <v>47</v>
      </c>
      <c r="AE36" s="3"/>
      <c r="AF36" s="17" t="s">
        <v>144</v>
      </c>
      <c r="AG36" s="2"/>
      <c r="AH36" s="19" t="s">
        <v>73</v>
      </c>
      <c r="AI36" s="3"/>
      <c r="AJ36" s="17" t="s">
        <v>119</v>
      </c>
      <c r="AK36" s="2"/>
      <c r="AL36" s="20">
        <v>52</v>
      </c>
      <c r="AM36" s="21">
        <f t="shared" si="1"/>
        <v>2</v>
      </c>
    </row>
    <row r="37" spans="2:39" s="5" customFormat="1" ht="144" customHeight="1" thickTop="1" thickBot="1" x14ac:dyDescent="0.4">
      <c r="B37" s="25" t="s">
        <v>114</v>
      </c>
      <c r="C37" s="16" t="s">
        <v>145</v>
      </c>
      <c r="D37" s="17" t="s">
        <v>146</v>
      </c>
      <c r="E37" s="2"/>
      <c r="F37" s="17" t="s">
        <v>41</v>
      </c>
      <c r="G37" s="26">
        <f t="shared" si="0"/>
        <v>0</v>
      </c>
      <c r="H37" s="3"/>
      <c r="I37" s="18" t="s">
        <v>147</v>
      </c>
      <c r="J37" s="18" t="s">
        <v>148</v>
      </c>
      <c r="K37" s="3"/>
      <c r="L37" s="17">
        <v>15.2</v>
      </c>
      <c r="M37" s="3"/>
      <c r="N37" s="19">
        <v>1950</v>
      </c>
      <c r="O37" s="3"/>
      <c r="P37" s="19">
        <v>128.30000000000001</v>
      </c>
      <c r="Q37" s="3"/>
      <c r="R37" s="19">
        <v>3000</v>
      </c>
      <c r="S37" s="3"/>
      <c r="T37" s="19">
        <v>80</v>
      </c>
      <c r="U37" s="3"/>
      <c r="V37" s="17" t="s">
        <v>149</v>
      </c>
      <c r="W37" s="2"/>
      <c r="X37" s="17" t="s">
        <v>142</v>
      </c>
      <c r="Y37" s="2"/>
      <c r="Z37" s="19" t="s">
        <v>150</v>
      </c>
      <c r="AA37" s="3"/>
      <c r="AB37" s="19">
        <v>24.6</v>
      </c>
      <c r="AC37" s="3"/>
      <c r="AD37" s="17" t="s">
        <v>47</v>
      </c>
      <c r="AE37" s="2"/>
      <c r="AF37" s="17" t="s">
        <v>151</v>
      </c>
      <c r="AG37" s="2"/>
      <c r="AH37" s="17" t="s">
        <v>73</v>
      </c>
      <c r="AI37" s="2"/>
      <c r="AJ37" s="17" t="s">
        <v>152</v>
      </c>
      <c r="AK37" s="2"/>
      <c r="AL37" s="20">
        <f>128+4</f>
        <v>132</v>
      </c>
      <c r="AM37" s="21">
        <v>5</v>
      </c>
    </row>
    <row r="38" spans="2:39" s="5" customFormat="1" ht="144" customHeight="1" thickTop="1" thickBot="1" x14ac:dyDescent="0.4">
      <c r="B38" s="25" t="s">
        <v>114</v>
      </c>
      <c r="C38" s="16" t="s">
        <v>153</v>
      </c>
      <c r="D38" s="17" t="s">
        <v>154</v>
      </c>
      <c r="E38" s="2"/>
      <c r="F38" s="17" t="s">
        <v>41</v>
      </c>
      <c r="G38" s="26">
        <f t="shared" si="0"/>
        <v>0</v>
      </c>
      <c r="H38" s="3"/>
      <c r="I38" s="18" t="s">
        <v>57</v>
      </c>
      <c r="J38" s="18" t="s">
        <v>155</v>
      </c>
      <c r="K38" s="3"/>
      <c r="L38" s="17">
        <v>26</v>
      </c>
      <c r="M38" s="3"/>
      <c r="N38" s="19">
        <v>3600</v>
      </c>
      <c r="O38" s="3"/>
      <c r="P38" s="19">
        <v>138.5</v>
      </c>
      <c r="Q38" s="3"/>
      <c r="R38" s="19">
        <v>3000</v>
      </c>
      <c r="S38" s="3"/>
      <c r="T38" s="19">
        <v>80</v>
      </c>
      <c r="U38" s="3"/>
      <c r="V38" s="17" t="s">
        <v>149</v>
      </c>
      <c r="W38" s="2"/>
      <c r="X38" s="17" t="s">
        <v>142</v>
      </c>
      <c r="Y38" s="2"/>
      <c r="Z38" s="19" t="s">
        <v>150</v>
      </c>
      <c r="AA38" s="3"/>
      <c r="AB38" s="19">
        <v>24.2</v>
      </c>
      <c r="AC38" s="3"/>
      <c r="AD38" s="19" t="s">
        <v>47</v>
      </c>
      <c r="AE38" s="2"/>
      <c r="AF38" s="17" t="s">
        <v>151</v>
      </c>
      <c r="AG38" s="2"/>
      <c r="AH38" s="19" t="s">
        <v>49</v>
      </c>
      <c r="AI38" s="3"/>
      <c r="AJ38" s="17" t="s">
        <v>152</v>
      </c>
      <c r="AK38" s="2"/>
      <c r="AL38" s="20">
        <f>66+263+184</f>
        <v>513</v>
      </c>
      <c r="AM38" s="21">
        <v>20</v>
      </c>
    </row>
    <row r="39" spans="2:39" s="5" customFormat="1" ht="144" customHeight="1" thickTop="1" thickBot="1" x14ac:dyDescent="0.4">
      <c r="B39" s="25" t="s">
        <v>114</v>
      </c>
      <c r="C39" s="16" t="s">
        <v>156</v>
      </c>
      <c r="D39" s="17" t="s">
        <v>157</v>
      </c>
      <c r="E39" s="2"/>
      <c r="F39" s="17" t="s">
        <v>41</v>
      </c>
      <c r="G39" s="26">
        <f t="shared" si="0"/>
        <v>0</v>
      </c>
      <c r="H39" s="3"/>
      <c r="I39" s="18" t="s">
        <v>57</v>
      </c>
      <c r="J39" s="18" t="s">
        <v>155</v>
      </c>
      <c r="K39" s="3"/>
      <c r="L39" s="17">
        <v>51</v>
      </c>
      <c r="M39" s="3"/>
      <c r="N39" s="19">
        <v>6800</v>
      </c>
      <c r="O39" s="3"/>
      <c r="P39" s="19">
        <v>133.30000000000001</v>
      </c>
      <c r="Q39" s="3"/>
      <c r="R39" s="19">
        <v>3000</v>
      </c>
      <c r="S39" s="3"/>
      <c r="T39" s="19">
        <v>80</v>
      </c>
      <c r="U39" s="3"/>
      <c r="V39" s="17" t="s">
        <v>149</v>
      </c>
      <c r="W39" s="2"/>
      <c r="X39" s="17" t="s">
        <v>142</v>
      </c>
      <c r="Y39" s="2"/>
      <c r="Z39" s="19" t="s">
        <v>150</v>
      </c>
      <c r="AA39" s="3"/>
      <c r="AB39" s="19">
        <v>26.4</v>
      </c>
      <c r="AC39" s="3"/>
      <c r="AD39" s="19" t="s">
        <v>47</v>
      </c>
      <c r="AE39" s="2"/>
      <c r="AF39" s="17" t="s">
        <v>158</v>
      </c>
      <c r="AG39" s="2"/>
      <c r="AH39" s="19" t="s">
        <v>49</v>
      </c>
      <c r="AI39" s="3"/>
      <c r="AJ39" s="17" t="s">
        <v>152</v>
      </c>
      <c r="AK39" s="2"/>
      <c r="AL39" s="20">
        <f>308+389</f>
        <v>697</v>
      </c>
      <c r="AM39" s="21">
        <v>20</v>
      </c>
    </row>
    <row r="40" spans="2:39" s="5" customFormat="1" ht="144" customHeight="1" thickTop="1" thickBot="1" x14ac:dyDescent="0.4">
      <c r="B40" s="25" t="s">
        <v>114</v>
      </c>
      <c r="C40" s="16" t="s">
        <v>159</v>
      </c>
      <c r="D40" s="17" t="s">
        <v>160</v>
      </c>
      <c r="E40" s="2"/>
      <c r="F40" s="17" t="s">
        <v>41</v>
      </c>
      <c r="G40" s="26">
        <f t="shared" si="0"/>
        <v>0</v>
      </c>
      <c r="H40" s="3"/>
      <c r="I40" s="18" t="s">
        <v>57</v>
      </c>
      <c r="J40" s="18" t="s">
        <v>161</v>
      </c>
      <c r="K40" s="3"/>
      <c r="L40" s="17">
        <v>51</v>
      </c>
      <c r="M40" s="3"/>
      <c r="N40" s="19">
        <v>6800</v>
      </c>
      <c r="O40" s="3"/>
      <c r="P40" s="19">
        <v>133.30000000000001</v>
      </c>
      <c r="Q40" s="3"/>
      <c r="R40" s="19">
        <v>3000</v>
      </c>
      <c r="S40" s="3"/>
      <c r="T40" s="19">
        <v>80</v>
      </c>
      <c r="U40" s="3"/>
      <c r="V40" s="17" t="s">
        <v>149</v>
      </c>
      <c r="W40" s="2"/>
      <c r="X40" s="17" t="s">
        <v>142</v>
      </c>
      <c r="Y40" s="2"/>
      <c r="Z40" s="19" t="s">
        <v>150</v>
      </c>
      <c r="AA40" s="3"/>
      <c r="AB40" s="19">
        <v>26.4</v>
      </c>
      <c r="AC40" s="3"/>
      <c r="AD40" s="19" t="s">
        <v>47</v>
      </c>
      <c r="AE40" s="2"/>
      <c r="AF40" s="17" t="s">
        <v>158</v>
      </c>
      <c r="AG40" s="2"/>
      <c r="AH40" s="19" t="s">
        <v>49</v>
      </c>
      <c r="AI40" s="3"/>
      <c r="AJ40" s="17" t="s">
        <v>152</v>
      </c>
      <c r="AK40" s="2"/>
      <c r="AL40" s="20">
        <v>200</v>
      </c>
      <c r="AM40" s="21">
        <v>20</v>
      </c>
    </row>
    <row r="41" spans="2:39" s="5" customFormat="1" ht="144" customHeight="1" thickTop="1" thickBot="1" x14ac:dyDescent="0.4">
      <c r="B41" s="25" t="s">
        <v>114</v>
      </c>
      <c r="C41" s="16" t="s">
        <v>162</v>
      </c>
      <c r="D41" s="17" t="s">
        <v>163</v>
      </c>
      <c r="E41" s="2"/>
      <c r="F41" s="17" t="s">
        <v>41</v>
      </c>
      <c r="G41" s="26">
        <f t="shared" si="0"/>
        <v>0</v>
      </c>
      <c r="H41" s="3"/>
      <c r="I41" s="18" t="s">
        <v>57</v>
      </c>
      <c r="J41" s="18" t="s">
        <v>164</v>
      </c>
      <c r="K41" s="3"/>
      <c r="L41" s="17" t="s">
        <v>165</v>
      </c>
      <c r="M41" s="2"/>
      <c r="N41" s="17" t="s">
        <v>166</v>
      </c>
      <c r="O41" s="2"/>
      <c r="P41" s="19">
        <v>140.19999999999999</v>
      </c>
      <c r="Q41" s="3"/>
      <c r="R41" s="19">
        <v>3000</v>
      </c>
      <c r="S41" s="3"/>
      <c r="T41" s="19">
        <v>80</v>
      </c>
      <c r="U41" s="3"/>
      <c r="V41" s="17" t="s">
        <v>149</v>
      </c>
      <c r="W41" s="2"/>
      <c r="X41" s="17" t="s">
        <v>142</v>
      </c>
      <c r="Y41" s="2"/>
      <c r="Z41" s="19" t="s">
        <v>150</v>
      </c>
      <c r="AA41" s="3"/>
      <c r="AB41" s="19">
        <v>25.1</v>
      </c>
      <c r="AC41" s="3"/>
      <c r="AD41" s="19" t="s">
        <v>47</v>
      </c>
      <c r="AE41" s="2"/>
      <c r="AF41" s="17" t="s">
        <v>158</v>
      </c>
      <c r="AG41" s="2"/>
      <c r="AH41" s="17" t="s">
        <v>167</v>
      </c>
      <c r="AI41" s="3"/>
      <c r="AJ41" s="17" t="s">
        <v>152</v>
      </c>
      <c r="AK41" s="2"/>
      <c r="AL41" s="20">
        <v>249</v>
      </c>
      <c r="AM41" s="21">
        <f t="shared" si="1"/>
        <v>5</v>
      </c>
    </row>
    <row r="42" spans="2:39" s="5" customFormat="1" ht="144" customHeight="1" thickTop="1" thickBot="1" x14ac:dyDescent="0.4">
      <c r="B42" s="25" t="s">
        <v>114</v>
      </c>
      <c r="C42" s="16" t="s">
        <v>168</v>
      </c>
      <c r="D42" s="17" t="s">
        <v>169</v>
      </c>
      <c r="E42" s="2"/>
      <c r="F42" s="17" t="s">
        <v>41</v>
      </c>
      <c r="G42" s="26">
        <f t="shared" si="0"/>
        <v>0</v>
      </c>
      <c r="H42" s="3"/>
      <c r="I42" s="18" t="s">
        <v>170</v>
      </c>
      <c r="J42" s="18" t="s">
        <v>171</v>
      </c>
      <c r="K42" s="3"/>
      <c r="L42" s="17">
        <v>20.5</v>
      </c>
      <c r="M42" s="3"/>
      <c r="N42" s="19">
        <v>2800</v>
      </c>
      <c r="O42" s="3"/>
      <c r="P42" s="19">
        <v>137</v>
      </c>
      <c r="Q42" s="3"/>
      <c r="R42" s="19">
        <v>3000</v>
      </c>
      <c r="S42" s="3"/>
      <c r="T42" s="19">
        <v>80</v>
      </c>
      <c r="U42" s="3"/>
      <c r="V42" s="17" t="s">
        <v>55</v>
      </c>
      <c r="W42" s="2"/>
      <c r="X42" s="17" t="s">
        <v>45</v>
      </c>
      <c r="Y42" s="2"/>
      <c r="Z42" s="19" t="s">
        <v>80</v>
      </c>
      <c r="AA42" s="3"/>
      <c r="AB42" s="19">
        <v>16</v>
      </c>
      <c r="AC42" s="3"/>
      <c r="AD42" s="17" t="s">
        <v>47</v>
      </c>
      <c r="AE42" s="2"/>
      <c r="AF42" s="17" t="s">
        <v>172</v>
      </c>
      <c r="AG42" s="2"/>
      <c r="AH42" s="19" t="s">
        <v>49</v>
      </c>
      <c r="AI42" s="2"/>
      <c r="AJ42" s="17" t="s">
        <v>173</v>
      </c>
      <c r="AK42" s="2"/>
      <c r="AL42" s="20">
        <v>92</v>
      </c>
      <c r="AM42" s="21">
        <f t="shared" si="1"/>
        <v>2</v>
      </c>
    </row>
    <row r="43" spans="2:39" s="5" customFormat="1" ht="144" customHeight="1" thickTop="1" thickBot="1" x14ac:dyDescent="0.4">
      <c r="B43" s="25" t="s">
        <v>114</v>
      </c>
      <c r="C43" s="16" t="s">
        <v>174</v>
      </c>
      <c r="D43" s="17" t="s">
        <v>175</v>
      </c>
      <c r="E43" s="2"/>
      <c r="F43" s="17" t="s">
        <v>41</v>
      </c>
      <c r="G43" s="26">
        <f t="shared" si="0"/>
        <v>0</v>
      </c>
      <c r="H43" s="3"/>
      <c r="I43" s="18" t="s">
        <v>57</v>
      </c>
      <c r="J43" s="17" t="s">
        <v>84</v>
      </c>
      <c r="K43" s="2"/>
      <c r="L43" s="17">
        <v>31</v>
      </c>
      <c r="M43" s="3"/>
      <c r="N43" s="19">
        <v>4263</v>
      </c>
      <c r="O43" s="3"/>
      <c r="P43" s="19">
        <v>136</v>
      </c>
      <c r="Q43" s="3"/>
      <c r="R43" s="19">
        <v>3000</v>
      </c>
      <c r="S43" s="3"/>
      <c r="T43" s="19">
        <v>70</v>
      </c>
      <c r="U43" s="3"/>
      <c r="V43" s="17" t="s">
        <v>85</v>
      </c>
      <c r="W43" s="2"/>
      <c r="X43" s="17" t="s">
        <v>86</v>
      </c>
      <c r="Y43" s="2"/>
      <c r="Z43" s="19" t="s">
        <v>87</v>
      </c>
      <c r="AA43" s="3"/>
      <c r="AB43" s="19" t="s">
        <v>57</v>
      </c>
      <c r="AC43" s="3"/>
      <c r="AD43" s="17" t="s">
        <v>47</v>
      </c>
      <c r="AE43" s="2"/>
      <c r="AF43" s="17" t="s">
        <v>176</v>
      </c>
      <c r="AG43" s="2"/>
      <c r="AH43" s="19" t="s">
        <v>73</v>
      </c>
      <c r="AI43" s="3"/>
      <c r="AJ43" s="17" t="s">
        <v>173</v>
      </c>
      <c r="AK43" s="2"/>
      <c r="AL43" s="20">
        <v>5</v>
      </c>
      <c r="AM43" s="21"/>
    </row>
    <row r="44" spans="2:39" s="5" customFormat="1" ht="144" customHeight="1" thickTop="1" thickBot="1" x14ac:dyDescent="0.4">
      <c r="B44" s="25" t="s">
        <v>114</v>
      </c>
      <c r="C44" s="16" t="s">
        <v>177</v>
      </c>
      <c r="D44" s="17" t="s">
        <v>178</v>
      </c>
      <c r="E44" s="2"/>
      <c r="F44" s="17" t="s">
        <v>41</v>
      </c>
      <c r="G44" s="26">
        <f t="shared" si="0"/>
        <v>0</v>
      </c>
      <c r="H44" s="3"/>
      <c r="I44" s="18" t="s">
        <v>57</v>
      </c>
      <c r="J44" s="17" t="s">
        <v>104</v>
      </c>
      <c r="K44" s="2"/>
      <c r="L44" s="17" t="s">
        <v>179</v>
      </c>
      <c r="M44" s="2"/>
      <c r="N44" s="19">
        <v>12636</v>
      </c>
      <c r="O44" s="3"/>
      <c r="P44" s="19">
        <v>146</v>
      </c>
      <c r="Q44" s="3"/>
      <c r="R44" s="19">
        <v>3000</v>
      </c>
      <c r="S44" s="3"/>
      <c r="T44" s="19">
        <v>70</v>
      </c>
      <c r="U44" s="3"/>
      <c r="V44" s="17" t="s">
        <v>98</v>
      </c>
      <c r="W44" s="2"/>
      <c r="X44" s="17" t="s">
        <v>86</v>
      </c>
      <c r="Y44" s="2"/>
      <c r="Z44" s="19" t="s">
        <v>57</v>
      </c>
      <c r="AA44" s="3"/>
      <c r="AB44" s="19" t="s">
        <v>57</v>
      </c>
      <c r="AC44" s="3"/>
      <c r="AD44" s="17" t="s">
        <v>47</v>
      </c>
      <c r="AE44" s="2"/>
      <c r="AF44" s="17" t="s">
        <v>106</v>
      </c>
      <c r="AG44" s="2"/>
      <c r="AH44" s="17" t="s">
        <v>107</v>
      </c>
      <c r="AI44" s="2"/>
      <c r="AJ44" s="17" t="s">
        <v>108</v>
      </c>
      <c r="AK44" s="2"/>
      <c r="AL44" s="20">
        <v>50</v>
      </c>
      <c r="AM44" s="21">
        <f t="shared" si="1"/>
        <v>1</v>
      </c>
    </row>
    <row r="45" spans="2:39" s="5" customFormat="1" ht="144" customHeight="1" thickTop="1" thickBot="1" x14ac:dyDescent="0.4">
      <c r="B45" s="25" t="s">
        <v>114</v>
      </c>
      <c r="C45" s="16" t="s">
        <v>180</v>
      </c>
      <c r="D45" s="17" t="s">
        <v>181</v>
      </c>
      <c r="E45" s="2"/>
      <c r="F45" s="17" t="s">
        <v>41</v>
      </c>
      <c r="G45" s="26">
        <f t="shared" si="0"/>
        <v>0</v>
      </c>
      <c r="H45" s="3"/>
      <c r="I45" s="18" t="s">
        <v>57</v>
      </c>
      <c r="J45" s="17" t="s">
        <v>104</v>
      </c>
      <c r="K45" s="2"/>
      <c r="L45" s="17" t="s">
        <v>182</v>
      </c>
      <c r="M45" s="2"/>
      <c r="N45" s="19">
        <v>16649</v>
      </c>
      <c r="O45" s="3"/>
      <c r="P45" s="19">
        <v>144</v>
      </c>
      <c r="Q45" s="3"/>
      <c r="R45" s="19">
        <v>3000</v>
      </c>
      <c r="S45" s="3"/>
      <c r="T45" s="19">
        <v>70</v>
      </c>
      <c r="U45" s="3"/>
      <c r="V45" s="17" t="s">
        <v>98</v>
      </c>
      <c r="W45" s="2"/>
      <c r="X45" s="17" t="s">
        <v>86</v>
      </c>
      <c r="Y45" s="2"/>
      <c r="Z45" s="19" t="s">
        <v>57</v>
      </c>
      <c r="AA45" s="3"/>
      <c r="AB45" s="19" t="s">
        <v>57</v>
      </c>
      <c r="AC45" s="3"/>
      <c r="AD45" s="17" t="s">
        <v>47</v>
      </c>
      <c r="AE45" s="2"/>
      <c r="AF45" s="17" t="s">
        <v>106</v>
      </c>
      <c r="AG45" s="2"/>
      <c r="AH45" s="17" t="s">
        <v>107</v>
      </c>
      <c r="AI45" s="2"/>
      <c r="AJ45" s="17" t="s">
        <v>108</v>
      </c>
      <c r="AK45" s="2"/>
      <c r="AL45" s="20">
        <f>20+9</f>
        <v>29</v>
      </c>
      <c r="AM45" s="21">
        <f t="shared" si="1"/>
        <v>1</v>
      </c>
    </row>
    <row r="46" spans="2:39" s="5" customFormat="1" ht="144" customHeight="1" thickTop="1" thickBot="1" x14ac:dyDescent="0.4">
      <c r="B46" s="25" t="s">
        <v>114</v>
      </c>
      <c r="C46" s="16" t="s">
        <v>183</v>
      </c>
      <c r="D46" s="17" t="s">
        <v>184</v>
      </c>
      <c r="E46" s="2"/>
      <c r="F46" s="17" t="s">
        <v>41</v>
      </c>
      <c r="G46" s="26">
        <f t="shared" si="0"/>
        <v>0</v>
      </c>
      <c r="H46" s="3"/>
      <c r="I46" s="18" t="s">
        <v>57</v>
      </c>
      <c r="J46" s="17" t="s">
        <v>185</v>
      </c>
      <c r="K46" s="2"/>
      <c r="L46" s="17" t="s">
        <v>186</v>
      </c>
      <c r="M46" s="2"/>
      <c r="N46" s="19">
        <v>29361</v>
      </c>
      <c r="O46" s="3"/>
      <c r="P46" s="19">
        <v>146</v>
      </c>
      <c r="Q46" s="3"/>
      <c r="R46" s="19">
        <v>3000</v>
      </c>
      <c r="S46" s="3"/>
      <c r="T46" s="19">
        <v>70</v>
      </c>
      <c r="U46" s="3"/>
      <c r="V46" s="17" t="s">
        <v>98</v>
      </c>
      <c r="W46" s="2"/>
      <c r="X46" s="17" t="s">
        <v>86</v>
      </c>
      <c r="Y46" s="2"/>
      <c r="Z46" s="19" t="s">
        <v>57</v>
      </c>
      <c r="AA46" s="3"/>
      <c r="AB46" s="19" t="s">
        <v>57</v>
      </c>
      <c r="AC46" s="3"/>
      <c r="AD46" s="17" t="s">
        <v>47</v>
      </c>
      <c r="AE46" s="2"/>
      <c r="AF46" s="17" t="s">
        <v>106</v>
      </c>
      <c r="AG46" s="2"/>
      <c r="AH46" s="17" t="s">
        <v>107</v>
      </c>
      <c r="AI46" s="2"/>
      <c r="AJ46" s="17" t="s">
        <v>108</v>
      </c>
      <c r="AK46" s="2"/>
      <c r="AL46" s="20">
        <v>97</v>
      </c>
      <c r="AM46" s="21">
        <f t="shared" si="1"/>
        <v>2</v>
      </c>
    </row>
    <row r="47" spans="2:39" s="5" customFormat="1" ht="144" customHeight="1" thickTop="1" thickBot="1" x14ac:dyDescent="0.4">
      <c r="B47" s="25" t="s">
        <v>114</v>
      </c>
      <c r="C47" s="16" t="s">
        <v>187</v>
      </c>
      <c r="D47" s="17" t="s">
        <v>188</v>
      </c>
      <c r="E47" s="2"/>
      <c r="F47" s="17" t="s">
        <v>41</v>
      </c>
      <c r="G47" s="26">
        <f t="shared" si="0"/>
        <v>0</v>
      </c>
      <c r="H47" s="3"/>
      <c r="I47" s="18" t="s">
        <v>57</v>
      </c>
      <c r="J47" s="17" t="s">
        <v>189</v>
      </c>
      <c r="K47" s="2"/>
      <c r="L47" s="17" t="s">
        <v>190</v>
      </c>
      <c r="M47" s="2"/>
      <c r="N47" s="17">
        <v>54167</v>
      </c>
      <c r="O47" s="2"/>
      <c r="P47" s="17">
        <v>145</v>
      </c>
      <c r="Q47" s="2"/>
      <c r="R47" s="19">
        <v>3000</v>
      </c>
      <c r="S47" s="3"/>
      <c r="T47" s="17">
        <v>70</v>
      </c>
      <c r="U47" s="2"/>
      <c r="V47" s="17" t="s">
        <v>98</v>
      </c>
      <c r="W47" s="2"/>
      <c r="X47" s="17" t="s">
        <v>86</v>
      </c>
      <c r="Y47" s="2"/>
      <c r="Z47" s="19" t="s">
        <v>57</v>
      </c>
      <c r="AA47" s="2"/>
      <c r="AB47" s="19" t="s">
        <v>57</v>
      </c>
      <c r="AC47" s="2"/>
      <c r="AD47" s="17" t="s">
        <v>47</v>
      </c>
      <c r="AE47" s="2"/>
      <c r="AF47" s="17" t="s">
        <v>191</v>
      </c>
      <c r="AG47" s="2"/>
      <c r="AH47" s="27" t="s">
        <v>192</v>
      </c>
      <c r="AI47" s="2"/>
      <c r="AJ47" s="17" t="s">
        <v>108</v>
      </c>
      <c r="AK47" s="2"/>
      <c r="AL47" s="20">
        <f>76+4+4+4</f>
        <v>88</v>
      </c>
      <c r="AM47" s="21">
        <v>12</v>
      </c>
    </row>
    <row r="48" spans="2:39" s="5" customFormat="1" ht="144" customHeight="1" thickTop="1" thickBot="1" x14ac:dyDescent="0.4">
      <c r="B48" s="25" t="s">
        <v>114</v>
      </c>
      <c r="C48" s="16" t="s">
        <v>193</v>
      </c>
      <c r="D48" s="17" t="s">
        <v>194</v>
      </c>
      <c r="E48" s="2"/>
      <c r="F48" s="17" t="s">
        <v>41</v>
      </c>
      <c r="G48" s="26">
        <f t="shared" si="0"/>
        <v>0</v>
      </c>
      <c r="H48" s="3"/>
      <c r="I48" s="18" t="s">
        <v>57</v>
      </c>
      <c r="J48" s="17" t="s">
        <v>185</v>
      </c>
      <c r="K48" s="2"/>
      <c r="L48" s="17" t="s">
        <v>195</v>
      </c>
      <c r="M48" s="2"/>
      <c r="N48" s="17">
        <v>41003</v>
      </c>
      <c r="O48" s="2"/>
      <c r="P48" s="19">
        <v>140</v>
      </c>
      <c r="Q48" s="3"/>
      <c r="R48" s="19">
        <v>3000</v>
      </c>
      <c r="S48" s="3"/>
      <c r="T48" s="19">
        <v>70</v>
      </c>
      <c r="U48" s="3"/>
      <c r="V48" s="17" t="s">
        <v>98</v>
      </c>
      <c r="W48" s="2"/>
      <c r="X48" s="17" t="s">
        <v>86</v>
      </c>
      <c r="Y48" s="2"/>
      <c r="Z48" s="19" t="s">
        <v>57</v>
      </c>
      <c r="AA48" s="3"/>
      <c r="AB48" s="19" t="s">
        <v>57</v>
      </c>
      <c r="AC48" s="3"/>
      <c r="AD48" s="17" t="s">
        <v>47</v>
      </c>
      <c r="AE48" s="2"/>
      <c r="AF48" s="17" t="s">
        <v>196</v>
      </c>
      <c r="AG48" s="2"/>
      <c r="AH48" s="17" t="s">
        <v>107</v>
      </c>
      <c r="AI48" s="2"/>
      <c r="AJ48" s="17" t="s">
        <v>108</v>
      </c>
      <c r="AK48" s="2"/>
      <c r="AL48" s="20">
        <v>69</v>
      </c>
      <c r="AM48" s="21">
        <f t="shared" si="1"/>
        <v>2</v>
      </c>
    </row>
    <row r="49" spans="2:39" s="5" customFormat="1" ht="144" customHeight="1" thickTop="1" thickBot="1" x14ac:dyDescent="0.4">
      <c r="B49" s="25" t="s">
        <v>114</v>
      </c>
      <c r="C49" s="16" t="s">
        <v>197</v>
      </c>
      <c r="D49" s="17" t="s">
        <v>198</v>
      </c>
      <c r="E49" s="2"/>
      <c r="F49" s="17" t="s">
        <v>41</v>
      </c>
      <c r="G49" s="26">
        <f t="shared" si="0"/>
        <v>0</v>
      </c>
      <c r="H49" s="3"/>
      <c r="I49" s="18" t="s">
        <v>57</v>
      </c>
      <c r="J49" s="17" t="s">
        <v>185</v>
      </c>
      <c r="K49" s="2"/>
      <c r="L49" s="17" t="s">
        <v>199</v>
      </c>
      <c r="M49" s="2"/>
      <c r="N49" s="17">
        <v>41003</v>
      </c>
      <c r="O49" s="2"/>
      <c r="P49" s="19">
        <v>141</v>
      </c>
      <c r="Q49" s="3"/>
      <c r="R49" s="19">
        <v>3000</v>
      </c>
      <c r="S49" s="3"/>
      <c r="T49" s="19">
        <v>70</v>
      </c>
      <c r="U49" s="3"/>
      <c r="V49" s="17" t="s">
        <v>98</v>
      </c>
      <c r="W49" s="2"/>
      <c r="X49" s="17" t="s">
        <v>86</v>
      </c>
      <c r="Y49" s="2"/>
      <c r="Z49" s="19" t="s">
        <v>57</v>
      </c>
      <c r="AA49" s="3"/>
      <c r="AB49" s="19" t="s">
        <v>57</v>
      </c>
      <c r="AC49" s="3"/>
      <c r="AD49" s="17" t="s">
        <v>47</v>
      </c>
      <c r="AE49" s="2"/>
      <c r="AF49" s="17" t="s">
        <v>196</v>
      </c>
      <c r="AG49" s="2"/>
      <c r="AH49" s="27" t="s">
        <v>192</v>
      </c>
      <c r="AI49" s="2"/>
      <c r="AJ49" s="17" t="s">
        <v>108</v>
      </c>
      <c r="AK49" s="2"/>
      <c r="AL49" s="20">
        <v>3</v>
      </c>
      <c r="AM49" s="21"/>
    </row>
    <row r="50" spans="2:39" s="5" customFormat="1" ht="144" customHeight="1" thickTop="1" thickBot="1" x14ac:dyDescent="0.4">
      <c r="B50" s="25" t="s">
        <v>114</v>
      </c>
      <c r="C50" s="16" t="s">
        <v>200</v>
      </c>
      <c r="D50" s="17" t="s">
        <v>201</v>
      </c>
      <c r="E50" s="2"/>
      <c r="F50" s="17" t="s">
        <v>41</v>
      </c>
      <c r="G50" s="26">
        <f t="shared" si="0"/>
        <v>0</v>
      </c>
      <c r="H50" s="3"/>
      <c r="I50" s="18" t="s">
        <v>57</v>
      </c>
      <c r="J50" s="17" t="s">
        <v>185</v>
      </c>
      <c r="K50" s="2"/>
      <c r="L50" s="17" t="s">
        <v>202</v>
      </c>
      <c r="M50" s="2"/>
      <c r="N50" s="17">
        <v>37195</v>
      </c>
      <c r="O50" s="2"/>
      <c r="P50" s="17">
        <v>142</v>
      </c>
      <c r="Q50" s="2"/>
      <c r="R50" s="17">
        <v>3000</v>
      </c>
      <c r="S50" s="2"/>
      <c r="T50" s="17">
        <v>70</v>
      </c>
      <c r="U50" s="2"/>
      <c r="V50" s="17" t="s">
        <v>98</v>
      </c>
      <c r="W50" s="2"/>
      <c r="X50" s="17" t="s">
        <v>86</v>
      </c>
      <c r="Y50" s="2"/>
      <c r="Z50" s="19" t="s">
        <v>57</v>
      </c>
      <c r="AA50" s="2"/>
      <c r="AB50" s="19" t="s">
        <v>57</v>
      </c>
      <c r="AC50" s="2"/>
      <c r="AD50" s="17" t="s">
        <v>47</v>
      </c>
      <c r="AE50" s="2"/>
      <c r="AF50" s="17" t="s">
        <v>191</v>
      </c>
      <c r="AG50" s="2"/>
      <c r="AH50" s="17" t="s">
        <v>107</v>
      </c>
      <c r="AI50" s="2"/>
      <c r="AJ50" s="17" t="s">
        <v>108</v>
      </c>
      <c r="AK50" s="2"/>
      <c r="AL50" s="20">
        <v>64</v>
      </c>
      <c r="AM50" s="21">
        <f t="shared" si="1"/>
        <v>2</v>
      </c>
    </row>
    <row r="51" spans="2:39" s="5" customFormat="1" ht="144" customHeight="1" thickTop="1" thickBot="1" x14ac:dyDescent="0.4">
      <c r="B51" s="25" t="s">
        <v>114</v>
      </c>
      <c r="C51" s="16" t="s">
        <v>203</v>
      </c>
      <c r="D51" s="17" t="s">
        <v>204</v>
      </c>
      <c r="E51" s="2"/>
      <c r="F51" s="17" t="s">
        <v>41</v>
      </c>
      <c r="G51" s="26">
        <f t="shared" si="0"/>
        <v>0</v>
      </c>
      <c r="H51" s="3"/>
      <c r="I51" s="18" t="s">
        <v>57</v>
      </c>
      <c r="J51" s="17" t="s">
        <v>104</v>
      </c>
      <c r="K51" s="2"/>
      <c r="L51" s="17" t="s">
        <v>205</v>
      </c>
      <c r="M51" s="2"/>
      <c r="N51" s="19">
        <v>16649</v>
      </c>
      <c r="O51" s="3"/>
      <c r="P51" s="19">
        <v>145</v>
      </c>
      <c r="Q51" s="3"/>
      <c r="R51" s="19">
        <v>3000</v>
      </c>
      <c r="S51" s="3"/>
      <c r="T51" s="19">
        <v>70</v>
      </c>
      <c r="U51" s="3"/>
      <c r="V51" s="17" t="s">
        <v>98</v>
      </c>
      <c r="W51" s="2"/>
      <c r="X51" s="17" t="s">
        <v>86</v>
      </c>
      <c r="Y51" s="2"/>
      <c r="Z51" s="19" t="s">
        <v>57</v>
      </c>
      <c r="AA51" s="3"/>
      <c r="AB51" s="19" t="s">
        <v>57</v>
      </c>
      <c r="AC51" s="3"/>
      <c r="AD51" s="17" t="s">
        <v>47</v>
      </c>
      <c r="AE51" s="2"/>
      <c r="AF51" s="17" t="s">
        <v>106</v>
      </c>
      <c r="AG51" s="2"/>
      <c r="AH51" s="27" t="s">
        <v>192</v>
      </c>
      <c r="AI51" s="2"/>
      <c r="AJ51" s="17" t="s">
        <v>108</v>
      </c>
      <c r="AK51" s="2"/>
      <c r="AL51" s="20">
        <f>12+4</f>
        <v>16</v>
      </c>
      <c r="AM51" s="21"/>
    </row>
    <row r="52" spans="2:39" s="5" customFormat="1" ht="144" customHeight="1" thickTop="1" thickBot="1" x14ac:dyDescent="0.4">
      <c r="B52" s="25" t="s">
        <v>114</v>
      </c>
      <c r="C52" s="16" t="s">
        <v>206</v>
      </c>
      <c r="D52" s="17" t="s">
        <v>207</v>
      </c>
      <c r="E52" s="2"/>
      <c r="F52" s="17" t="s">
        <v>41</v>
      </c>
      <c r="G52" s="26">
        <f t="shared" si="0"/>
        <v>0</v>
      </c>
      <c r="H52" s="3"/>
      <c r="I52" s="18" t="s">
        <v>57</v>
      </c>
      <c r="J52" s="17" t="s">
        <v>104</v>
      </c>
      <c r="K52" s="2"/>
      <c r="L52" s="17" t="s">
        <v>208</v>
      </c>
      <c r="M52" s="2"/>
      <c r="N52" s="19">
        <v>19001</v>
      </c>
      <c r="O52" s="3"/>
      <c r="P52" s="19">
        <v>142</v>
      </c>
      <c r="Q52" s="3"/>
      <c r="R52" s="19">
        <v>3000</v>
      </c>
      <c r="S52" s="3"/>
      <c r="T52" s="19">
        <v>70</v>
      </c>
      <c r="U52" s="3"/>
      <c r="V52" s="17" t="s">
        <v>98</v>
      </c>
      <c r="W52" s="2"/>
      <c r="X52" s="17" t="s">
        <v>86</v>
      </c>
      <c r="Y52" s="2"/>
      <c r="Z52" s="19" t="s">
        <v>57</v>
      </c>
      <c r="AA52" s="3"/>
      <c r="AB52" s="19" t="s">
        <v>57</v>
      </c>
      <c r="AC52" s="3"/>
      <c r="AD52" s="17" t="s">
        <v>47</v>
      </c>
      <c r="AE52" s="2"/>
      <c r="AF52" s="17" t="s">
        <v>191</v>
      </c>
      <c r="AG52" s="2"/>
      <c r="AH52" s="17" t="s">
        <v>107</v>
      </c>
      <c r="AI52" s="2"/>
      <c r="AJ52" s="17" t="s">
        <v>108</v>
      </c>
      <c r="AK52" s="2"/>
      <c r="AL52" s="20">
        <f>22+71</f>
        <v>93</v>
      </c>
      <c r="AM52" s="21">
        <f t="shared" si="1"/>
        <v>2</v>
      </c>
    </row>
    <row r="53" spans="2:39" s="5" customFormat="1" ht="144" customHeight="1" thickTop="1" thickBot="1" x14ac:dyDescent="0.4">
      <c r="B53" s="25" t="s">
        <v>114</v>
      </c>
      <c r="C53" s="16" t="s">
        <v>209</v>
      </c>
      <c r="D53" s="17" t="s">
        <v>210</v>
      </c>
      <c r="E53" s="2"/>
      <c r="F53" s="17" t="s">
        <v>41</v>
      </c>
      <c r="G53" s="26">
        <f t="shared" si="0"/>
        <v>0</v>
      </c>
      <c r="H53" s="3"/>
      <c r="I53" s="18" t="s">
        <v>57</v>
      </c>
      <c r="J53" s="17" t="s">
        <v>185</v>
      </c>
      <c r="K53" s="2"/>
      <c r="L53" s="17" t="s">
        <v>211</v>
      </c>
      <c r="M53" s="2"/>
      <c r="N53" s="17">
        <v>25342</v>
      </c>
      <c r="O53" s="2"/>
      <c r="P53" s="17">
        <v>147</v>
      </c>
      <c r="Q53" s="2"/>
      <c r="R53" s="17">
        <v>3000</v>
      </c>
      <c r="S53" s="2"/>
      <c r="T53" s="17">
        <v>70</v>
      </c>
      <c r="U53" s="2"/>
      <c r="V53" s="17" t="s">
        <v>98</v>
      </c>
      <c r="W53" s="2"/>
      <c r="X53" s="17" t="s">
        <v>86</v>
      </c>
      <c r="Y53" s="2"/>
      <c r="Z53" s="19" t="s">
        <v>57</v>
      </c>
      <c r="AA53" s="2"/>
      <c r="AB53" s="19" t="s">
        <v>57</v>
      </c>
      <c r="AC53" s="2"/>
      <c r="AD53" s="17" t="s">
        <v>47</v>
      </c>
      <c r="AE53" s="2"/>
      <c r="AF53" s="17" t="s">
        <v>106</v>
      </c>
      <c r="AG53" s="2"/>
      <c r="AH53" s="17" t="s">
        <v>107</v>
      </c>
      <c r="AI53" s="2"/>
      <c r="AJ53" s="17" t="s">
        <v>108</v>
      </c>
      <c r="AK53" s="2"/>
      <c r="AL53" s="20">
        <f>158+51-3</f>
        <v>206</v>
      </c>
      <c r="AM53" s="21">
        <f t="shared" si="1"/>
        <v>5</v>
      </c>
    </row>
    <row r="54" spans="2:39" s="5" customFormat="1" ht="144" customHeight="1" thickTop="1" thickBot="1" x14ac:dyDescent="0.4">
      <c r="B54" s="25" t="s">
        <v>114</v>
      </c>
      <c r="C54" s="16" t="s">
        <v>212</v>
      </c>
      <c r="D54" s="17" t="s">
        <v>213</v>
      </c>
      <c r="E54" s="2"/>
      <c r="F54" s="17" t="s">
        <v>41</v>
      </c>
      <c r="G54" s="26">
        <f t="shared" si="0"/>
        <v>0</v>
      </c>
      <c r="H54" s="3"/>
      <c r="I54" s="18" t="s">
        <v>57</v>
      </c>
      <c r="J54" s="17" t="s">
        <v>185</v>
      </c>
      <c r="K54" s="2"/>
      <c r="L54" s="17" t="s">
        <v>214</v>
      </c>
      <c r="M54" s="2"/>
      <c r="N54" s="19">
        <v>33313</v>
      </c>
      <c r="O54" s="3"/>
      <c r="P54" s="19">
        <v>146</v>
      </c>
      <c r="Q54" s="3"/>
      <c r="R54" s="19">
        <v>3000</v>
      </c>
      <c r="S54" s="3"/>
      <c r="T54" s="19">
        <v>70</v>
      </c>
      <c r="U54" s="3"/>
      <c r="V54" s="17" t="s">
        <v>98</v>
      </c>
      <c r="W54" s="2"/>
      <c r="X54" s="17" t="s">
        <v>86</v>
      </c>
      <c r="Y54" s="2"/>
      <c r="Z54" s="19" t="s">
        <v>57</v>
      </c>
      <c r="AA54" s="3"/>
      <c r="AB54" s="19" t="s">
        <v>57</v>
      </c>
      <c r="AC54" s="3"/>
      <c r="AD54" s="17" t="s">
        <v>47</v>
      </c>
      <c r="AE54" s="2"/>
      <c r="AF54" s="17" t="s">
        <v>191</v>
      </c>
      <c r="AG54" s="2"/>
      <c r="AH54" s="27" t="s">
        <v>192</v>
      </c>
      <c r="AI54" s="2"/>
      <c r="AJ54" s="17" t="s">
        <v>108</v>
      </c>
      <c r="AK54" s="2"/>
      <c r="AL54" s="20">
        <f>8+12+3</f>
        <v>23</v>
      </c>
      <c r="AM54" s="21"/>
    </row>
    <row r="55" spans="2:39" s="5" customFormat="1" ht="144" customHeight="1" thickTop="1" thickBot="1" x14ac:dyDescent="0.4">
      <c r="B55" s="25" t="s">
        <v>114</v>
      </c>
      <c r="C55" s="16" t="s">
        <v>215</v>
      </c>
      <c r="D55" s="17" t="s">
        <v>216</v>
      </c>
      <c r="E55" s="2"/>
      <c r="F55" s="17" t="s">
        <v>41</v>
      </c>
      <c r="G55" s="26">
        <f t="shared" si="0"/>
        <v>0</v>
      </c>
      <c r="H55" s="3"/>
      <c r="I55" s="18" t="s">
        <v>57</v>
      </c>
      <c r="J55" s="17" t="s">
        <v>217</v>
      </c>
      <c r="K55" s="2"/>
      <c r="L55" s="17" t="s">
        <v>218</v>
      </c>
      <c r="M55" s="2"/>
      <c r="N55" s="17" t="s">
        <v>219</v>
      </c>
      <c r="O55" s="3"/>
      <c r="P55" s="19">
        <v>42.5</v>
      </c>
      <c r="Q55" s="3"/>
      <c r="R55" s="17" t="s">
        <v>220</v>
      </c>
      <c r="S55" s="3"/>
      <c r="T55" s="19">
        <v>80</v>
      </c>
      <c r="U55" s="3"/>
      <c r="V55" s="17" t="s">
        <v>98</v>
      </c>
      <c r="W55" s="2"/>
      <c r="X55" s="17" t="s">
        <v>221</v>
      </c>
      <c r="Y55" s="2"/>
      <c r="Z55" s="19" t="s">
        <v>222</v>
      </c>
      <c r="AA55" s="3"/>
      <c r="AB55" s="19" t="s">
        <v>57</v>
      </c>
      <c r="AC55" s="3"/>
      <c r="AD55" s="17" t="s">
        <v>223</v>
      </c>
      <c r="AE55" s="2"/>
      <c r="AF55" s="17" t="s">
        <v>224</v>
      </c>
      <c r="AG55" s="2"/>
      <c r="AH55" s="17" t="s">
        <v>225</v>
      </c>
      <c r="AI55" s="2"/>
      <c r="AJ55" s="17" t="s">
        <v>226</v>
      </c>
      <c r="AK55" s="2"/>
      <c r="AL55" s="20">
        <v>12</v>
      </c>
      <c r="AM55" s="21"/>
    </row>
    <row r="56" spans="2:39" s="5" customFormat="1" ht="144" customHeight="1" thickTop="1" thickBot="1" x14ac:dyDescent="0.4">
      <c r="B56" s="25" t="s">
        <v>114</v>
      </c>
      <c r="C56" s="16" t="s">
        <v>227</v>
      </c>
      <c r="D56" s="17" t="s">
        <v>228</v>
      </c>
      <c r="E56" s="2"/>
      <c r="F56" s="17" t="s">
        <v>41</v>
      </c>
      <c r="G56" s="26">
        <f t="shared" si="0"/>
        <v>0</v>
      </c>
      <c r="H56" s="3"/>
      <c r="I56" s="18" t="s">
        <v>57</v>
      </c>
      <c r="J56" s="17" t="s">
        <v>104</v>
      </c>
      <c r="K56" s="2"/>
      <c r="L56" s="17" t="s">
        <v>229</v>
      </c>
      <c r="M56" s="2"/>
      <c r="N56" s="19">
        <v>9349</v>
      </c>
      <c r="O56" s="3"/>
      <c r="P56" s="19">
        <v>148</v>
      </c>
      <c r="Q56" s="3"/>
      <c r="R56" s="19">
        <v>3000</v>
      </c>
      <c r="S56" s="3"/>
      <c r="T56" s="19">
        <v>70</v>
      </c>
      <c r="U56" s="3"/>
      <c r="V56" s="17" t="s">
        <v>98</v>
      </c>
      <c r="W56" s="2"/>
      <c r="X56" s="17" t="s">
        <v>86</v>
      </c>
      <c r="Y56" s="2"/>
      <c r="Z56" s="19" t="s">
        <v>57</v>
      </c>
      <c r="AA56" s="3"/>
      <c r="AB56" s="19" t="s">
        <v>57</v>
      </c>
      <c r="AC56" s="3"/>
      <c r="AD56" s="17" t="s">
        <v>47</v>
      </c>
      <c r="AE56" s="2"/>
      <c r="AF56" s="17" t="s">
        <v>106</v>
      </c>
      <c r="AG56" s="2"/>
      <c r="AH56" s="17" t="s">
        <v>107</v>
      </c>
      <c r="AI56" s="2"/>
      <c r="AJ56" s="17" t="s">
        <v>108</v>
      </c>
      <c r="AK56" s="2"/>
      <c r="AL56" s="20">
        <v>27</v>
      </c>
      <c r="AM56" s="21">
        <f t="shared" si="1"/>
        <v>1</v>
      </c>
    </row>
    <row r="57" spans="2:39" s="5" customFormat="1" ht="144" customHeight="1" thickTop="1" thickBot="1" x14ac:dyDescent="0.4">
      <c r="B57" s="25" t="s">
        <v>114</v>
      </c>
      <c r="C57" s="16" t="s">
        <v>230</v>
      </c>
      <c r="D57" s="17" t="s">
        <v>231</v>
      </c>
      <c r="E57" s="2"/>
      <c r="F57" s="17" t="s">
        <v>41</v>
      </c>
      <c r="G57" s="26">
        <f t="shared" si="0"/>
        <v>0</v>
      </c>
      <c r="H57" s="3"/>
      <c r="I57" s="18" t="s">
        <v>57</v>
      </c>
      <c r="J57" s="17" t="s">
        <v>232</v>
      </c>
      <c r="K57" s="2"/>
      <c r="L57" s="17">
        <v>53</v>
      </c>
      <c r="M57" s="2"/>
      <c r="N57" s="19">
        <v>5600</v>
      </c>
      <c r="O57" s="3"/>
      <c r="P57" s="19">
        <v>106</v>
      </c>
      <c r="Q57" s="3"/>
      <c r="R57" s="17">
        <v>3000</v>
      </c>
      <c r="S57" s="2"/>
      <c r="T57" s="17">
        <v>80</v>
      </c>
      <c r="U57" s="2"/>
      <c r="V57" s="17" t="s">
        <v>98</v>
      </c>
      <c r="W57" s="2"/>
      <c r="X57" s="17" t="s">
        <v>99</v>
      </c>
      <c r="Y57" s="2"/>
      <c r="Z57" s="19" t="s">
        <v>57</v>
      </c>
      <c r="AA57" s="2"/>
      <c r="AB57" s="19" t="s">
        <v>57</v>
      </c>
      <c r="AC57" s="2"/>
      <c r="AD57" s="17" t="s">
        <v>47</v>
      </c>
      <c r="AE57" s="2"/>
      <c r="AF57" s="17" t="s">
        <v>191</v>
      </c>
      <c r="AG57" s="2"/>
      <c r="AH57" s="17" t="s">
        <v>107</v>
      </c>
      <c r="AI57" s="2"/>
      <c r="AJ57" s="17" t="s">
        <v>233</v>
      </c>
      <c r="AK57" s="2"/>
      <c r="AL57" s="20">
        <v>26</v>
      </c>
      <c r="AM57" s="21">
        <f t="shared" si="1"/>
        <v>1</v>
      </c>
    </row>
    <row r="58" spans="2:39" s="5" customFormat="1" ht="144" customHeight="1" thickTop="1" thickBot="1" x14ac:dyDescent="0.4">
      <c r="B58" s="25" t="s">
        <v>114</v>
      </c>
      <c r="C58" s="16" t="s">
        <v>234</v>
      </c>
      <c r="D58" s="17" t="s">
        <v>235</v>
      </c>
      <c r="E58" s="2"/>
      <c r="F58" s="17" t="s">
        <v>41</v>
      </c>
      <c r="G58" s="26">
        <f t="shared" si="0"/>
        <v>0</v>
      </c>
      <c r="H58" s="3"/>
      <c r="I58" s="18" t="s">
        <v>57</v>
      </c>
      <c r="J58" s="17" t="s">
        <v>236</v>
      </c>
      <c r="K58" s="2"/>
      <c r="L58" s="17">
        <v>148</v>
      </c>
      <c r="M58" s="2"/>
      <c r="N58" s="19">
        <v>18060</v>
      </c>
      <c r="O58" s="3"/>
      <c r="P58" s="19">
        <v>122</v>
      </c>
      <c r="Q58" s="3"/>
      <c r="R58" s="19">
        <v>3000</v>
      </c>
      <c r="S58" s="3"/>
      <c r="T58" s="19">
        <v>80</v>
      </c>
      <c r="U58" s="3"/>
      <c r="V58" s="17" t="s">
        <v>98</v>
      </c>
      <c r="W58" s="2"/>
      <c r="X58" s="17" t="s">
        <v>99</v>
      </c>
      <c r="Y58" s="2"/>
      <c r="Z58" s="19" t="s">
        <v>57</v>
      </c>
      <c r="AA58" s="3"/>
      <c r="AB58" s="19" t="s">
        <v>57</v>
      </c>
      <c r="AC58" s="3"/>
      <c r="AD58" s="17" t="s">
        <v>47</v>
      </c>
      <c r="AE58" s="2"/>
      <c r="AF58" s="17" t="s">
        <v>191</v>
      </c>
      <c r="AG58" s="2"/>
      <c r="AH58" s="17" t="s">
        <v>107</v>
      </c>
      <c r="AI58" s="2"/>
      <c r="AJ58" s="17" t="s">
        <v>237</v>
      </c>
      <c r="AK58" s="2"/>
      <c r="AL58" s="20">
        <v>49</v>
      </c>
      <c r="AM58" s="21">
        <f t="shared" si="1"/>
        <v>1</v>
      </c>
    </row>
    <row r="59" spans="2:39" s="5" customFormat="1" ht="144" customHeight="1" thickTop="1" thickBot="1" x14ac:dyDescent="0.4">
      <c r="B59" s="25" t="s">
        <v>114</v>
      </c>
      <c r="C59" s="16" t="s">
        <v>238</v>
      </c>
      <c r="D59" s="17" t="s">
        <v>239</v>
      </c>
      <c r="E59" s="2"/>
      <c r="F59" s="17" t="s">
        <v>41</v>
      </c>
      <c r="G59" s="26">
        <f t="shared" si="0"/>
        <v>0</v>
      </c>
      <c r="H59" s="3"/>
      <c r="I59" s="18" t="s">
        <v>57</v>
      </c>
      <c r="J59" s="17" t="s">
        <v>240</v>
      </c>
      <c r="K59" s="2"/>
      <c r="L59" s="17">
        <v>330</v>
      </c>
      <c r="M59" s="2"/>
      <c r="N59" s="17">
        <v>39360</v>
      </c>
      <c r="O59" s="2"/>
      <c r="P59" s="17">
        <v>119</v>
      </c>
      <c r="Q59" s="2"/>
      <c r="R59" s="17">
        <v>3000</v>
      </c>
      <c r="S59" s="2"/>
      <c r="T59" s="17">
        <v>80</v>
      </c>
      <c r="U59" s="2"/>
      <c r="V59" s="17" t="s">
        <v>98</v>
      </c>
      <c r="W59" s="2"/>
      <c r="X59" s="17" t="s">
        <v>99</v>
      </c>
      <c r="Y59" s="2"/>
      <c r="Z59" s="19" t="s">
        <v>57</v>
      </c>
      <c r="AA59" s="2"/>
      <c r="AB59" s="19" t="s">
        <v>57</v>
      </c>
      <c r="AC59" s="2"/>
      <c r="AD59" s="17" t="s">
        <v>47</v>
      </c>
      <c r="AE59" s="2"/>
      <c r="AF59" s="17" t="s">
        <v>196</v>
      </c>
      <c r="AG59" s="2"/>
      <c r="AH59" s="17" t="s">
        <v>107</v>
      </c>
      <c r="AI59" s="2"/>
      <c r="AJ59" s="17" t="s">
        <v>237</v>
      </c>
      <c r="AK59" s="2"/>
      <c r="AL59" s="20">
        <v>8</v>
      </c>
      <c r="AM59" s="21"/>
    </row>
    <row r="60" spans="2:39" s="5" customFormat="1" ht="144" customHeight="1" thickTop="1" thickBot="1" x14ac:dyDescent="0.4">
      <c r="B60" s="25" t="s">
        <v>114</v>
      </c>
      <c r="C60" s="16" t="s">
        <v>241</v>
      </c>
      <c r="D60" s="17" t="s">
        <v>242</v>
      </c>
      <c r="E60" s="2"/>
      <c r="F60" s="17" t="s">
        <v>41</v>
      </c>
      <c r="G60" s="26">
        <f t="shared" si="0"/>
        <v>0</v>
      </c>
      <c r="H60" s="3"/>
      <c r="I60" s="18" t="s">
        <v>57</v>
      </c>
      <c r="J60" s="17" t="s">
        <v>240</v>
      </c>
      <c r="K60" s="2"/>
      <c r="L60" s="17">
        <v>350</v>
      </c>
      <c r="M60" s="3"/>
      <c r="N60" s="19">
        <v>41000</v>
      </c>
      <c r="O60" s="3"/>
      <c r="P60" s="19">
        <v>117</v>
      </c>
      <c r="Q60" s="3"/>
      <c r="R60" s="19">
        <v>3000</v>
      </c>
      <c r="S60" s="3"/>
      <c r="T60" s="19">
        <v>80</v>
      </c>
      <c r="U60" s="3"/>
      <c r="V60" s="17" t="s">
        <v>98</v>
      </c>
      <c r="W60" s="2"/>
      <c r="X60" s="17" t="s">
        <v>99</v>
      </c>
      <c r="Y60" s="2"/>
      <c r="Z60" s="19" t="s">
        <v>57</v>
      </c>
      <c r="AA60" s="3"/>
      <c r="AB60" s="19" t="s">
        <v>57</v>
      </c>
      <c r="AC60" s="3"/>
      <c r="AD60" s="17" t="s">
        <v>47</v>
      </c>
      <c r="AE60" s="2"/>
      <c r="AF60" s="17" t="s">
        <v>196</v>
      </c>
      <c r="AG60" s="2"/>
      <c r="AH60" s="17" t="s">
        <v>107</v>
      </c>
      <c r="AI60" s="2"/>
      <c r="AJ60" s="17" t="s">
        <v>237</v>
      </c>
      <c r="AK60" s="2"/>
      <c r="AL60" s="20">
        <v>9</v>
      </c>
      <c r="AM60" s="21"/>
    </row>
    <row r="61" spans="2:39" s="5" customFormat="1" ht="144" customHeight="1" thickTop="1" thickBot="1" x14ac:dyDescent="0.4">
      <c r="B61" s="25" t="s">
        <v>114</v>
      </c>
      <c r="C61" s="16" t="s">
        <v>243</v>
      </c>
      <c r="D61" s="17" t="s">
        <v>244</v>
      </c>
      <c r="E61" s="2"/>
      <c r="F61" s="17" t="s">
        <v>41</v>
      </c>
      <c r="G61" s="26">
        <f t="shared" si="0"/>
        <v>0</v>
      </c>
      <c r="H61" s="3"/>
      <c r="I61" s="18" t="s">
        <v>57</v>
      </c>
      <c r="J61" s="17" t="s">
        <v>240</v>
      </c>
      <c r="K61" s="2"/>
      <c r="L61" s="17">
        <v>350</v>
      </c>
      <c r="M61" s="2"/>
      <c r="N61" s="17">
        <v>42500</v>
      </c>
      <c r="O61" s="2"/>
      <c r="P61" s="17">
        <v>121</v>
      </c>
      <c r="Q61" s="2"/>
      <c r="R61" s="17">
        <v>3000</v>
      </c>
      <c r="S61" s="2"/>
      <c r="T61" s="17">
        <v>80</v>
      </c>
      <c r="U61" s="2"/>
      <c r="V61" s="17" t="s">
        <v>98</v>
      </c>
      <c r="W61" s="2"/>
      <c r="X61" s="17" t="s">
        <v>99</v>
      </c>
      <c r="Y61" s="2"/>
      <c r="Z61" s="19" t="s">
        <v>57</v>
      </c>
      <c r="AA61" s="2"/>
      <c r="AB61" s="19" t="s">
        <v>57</v>
      </c>
      <c r="AC61" s="2"/>
      <c r="AD61" s="17" t="s">
        <v>47</v>
      </c>
      <c r="AE61" s="2"/>
      <c r="AF61" s="17" t="s">
        <v>196</v>
      </c>
      <c r="AG61" s="2"/>
      <c r="AH61" s="17" t="s">
        <v>107</v>
      </c>
      <c r="AI61" s="2"/>
      <c r="AJ61" s="17" t="s">
        <v>237</v>
      </c>
      <c r="AK61" s="2"/>
      <c r="AL61" s="20">
        <f>35+9</f>
        <v>44</v>
      </c>
      <c r="AM61" s="21">
        <v>3</v>
      </c>
    </row>
    <row r="62" spans="2:39" s="5" customFormat="1" ht="144" customHeight="1" thickTop="1" thickBot="1" x14ac:dyDescent="0.4">
      <c r="B62" s="25" t="s">
        <v>114</v>
      </c>
      <c r="C62" s="16" t="s">
        <v>245</v>
      </c>
      <c r="D62" s="17" t="s">
        <v>246</v>
      </c>
      <c r="E62" s="2"/>
      <c r="F62" s="17" t="s">
        <v>41</v>
      </c>
      <c r="G62" s="26">
        <f t="shared" si="0"/>
        <v>0</v>
      </c>
      <c r="H62" s="3"/>
      <c r="I62" s="18" t="s">
        <v>57</v>
      </c>
      <c r="J62" s="17" t="s">
        <v>240</v>
      </c>
      <c r="K62" s="2"/>
      <c r="L62" s="17">
        <v>350</v>
      </c>
      <c r="M62" s="2"/>
      <c r="N62" s="17">
        <v>41000</v>
      </c>
      <c r="O62" s="2"/>
      <c r="P62" s="17">
        <v>117</v>
      </c>
      <c r="Q62" s="2"/>
      <c r="R62" s="17">
        <v>3000</v>
      </c>
      <c r="S62" s="2"/>
      <c r="T62" s="17">
        <v>80</v>
      </c>
      <c r="U62" s="2"/>
      <c r="V62" s="17" t="s">
        <v>98</v>
      </c>
      <c r="W62" s="2"/>
      <c r="X62" s="17" t="s">
        <v>99</v>
      </c>
      <c r="Y62" s="2"/>
      <c r="Z62" s="19" t="s">
        <v>57</v>
      </c>
      <c r="AA62" s="2"/>
      <c r="AB62" s="19" t="s">
        <v>57</v>
      </c>
      <c r="AC62" s="2"/>
      <c r="AD62" s="17" t="s">
        <v>47</v>
      </c>
      <c r="AE62" s="2"/>
      <c r="AF62" s="17" t="s">
        <v>196</v>
      </c>
      <c r="AG62" s="2"/>
      <c r="AH62" s="17" t="s">
        <v>107</v>
      </c>
      <c r="AI62" s="2"/>
      <c r="AJ62" s="17" t="s">
        <v>237</v>
      </c>
      <c r="AK62" s="2"/>
      <c r="AL62" s="20">
        <v>20</v>
      </c>
      <c r="AM62" s="21">
        <f t="shared" si="1"/>
        <v>1</v>
      </c>
    </row>
    <row r="63" spans="2:39" s="5" customFormat="1" ht="144" customHeight="1" thickTop="1" thickBot="1" x14ac:dyDescent="0.4">
      <c r="B63" s="25" t="s">
        <v>114</v>
      </c>
      <c r="C63" s="16" t="s">
        <v>247</v>
      </c>
      <c r="D63" s="17" t="s">
        <v>248</v>
      </c>
      <c r="E63" s="2"/>
      <c r="F63" s="17" t="s">
        <v>41</v>
      </c>
      <c r="G63" s="26">
        <f t="shared" si="0"/>
        <v>0</v>
      </c>
      <c r="H63" s="3"/>
      <c r="I63" s="18" t="s">
        <v>57</v>
      </c>
      <c r="J63" s="17" t="s">
        <v>240</v>
      </c>
      <c r="K63" s="2"/>
      <c r="L63" s="17">
        <v>350</v>
      </c>
      <c r="M63" s="2"/>
      <c r="N63" s="17">
        <v>41000</v>
      </c>
      <c r="O63" s="2"/>
      <c r="P63" s="17">
        <v>117</v>
      </c>
      <c r="Q63" s="2"/>
      <c r="R63" s="17">
        <v>3000</v>
      </c>
      <c r="S63" s="2"/>
      <c r="T63" s="17">
        <v>80</v>
      </c>
      <c r="U63" s="2"/>
      <c r="V63" s="17" t="s">
        <v>98</v>
      </c>
      <c r="W63" s="2"/>
      <c r="X63" s="17" t="s">
        <v>99</v>
      </c>
      <c r="Y63" s="2"/>
      <c r="Z63" s="19" t="s">
        <v>57</v>
      </c>
      <c r="AA63" s="2"/>
      <c r="AB63" s="19" t="s">
        <v>57</v>
      </c>
      <c r="AC63" s="2"/>
      <c r="AD63" s="17" t="s">
        <v>47</v>
      </c>
      <c r="AE63" s="2"/>
      <c r="AF63" s="17" t="s">
        <v>196</v>
      </c>
      <c r="AG63" s="2"/>
      <c r="AH63" s="17" t="s">
        <v>107</v>
      </c>
      <c r="AI63" s="2"/>
      <c r="AJ63" s="17" t="s">
        <v>237</v>
      </c>
      <c r="AK63" s="2"/>
      <c r="AL63" s="20">
        <v>6</v>
      </c>
      <c r="AM63" s="21"/>
    </row>
    <row r="64" spans="2:39" s="5" customFormat="1" ht="144" customHeight="1" thickTop="1" thickBot="1" x14ac:dyDescent="0.4">
      <c r="B64" s="25" t="s">
        <v>114</v>
      </c>
      <c r="C64" s="16" t="s">
        <v>249</v>
      </c>
      <c r="D64" s="17" t="s">
        <v>250</v>
      </c>
      <c r="E64" s="2"/>
      <c r="F64" s="17" t="s">
        <v>41</v>
      </c>
      <c r="G64" s="26">
        <f t="shared" si="0"/>
        <v>0</v>
      </c>
      <c r="H64" s="3"/>
      <c r="I64" s="18" t="s">
        <v>57</v>
      </c>
      <c r="J64" s="17" t="s">
        <v>240</v>
      </c>
      <c r="K64" s="2"/>
      <c r="L64" s="17">
        <v>350</v>
      </c>
      <c r="M64" s="3"/>
      <c r="N64" s="19">
        <v>42500</v>
      </c>
      <c r="O64" s="3"/>
      <c r="P64" s="19">
        <v>121</v>
      </c>
      <c r="Q64" s="3"/>
      <c r="R64" s="19">
        <v>3000</v>
      </c>
      <c r="S64" s="3"/>
      <c r="T64" s="19">
        <v>80</v>
      </c>
      <c r="U64" s="3"/>
      <c r="V64" s="17" t="s">
        <v>98</v>
      </c>
      <c r="W64" s="2"/>
      <c r="X64" s="17" t="s">
        <v>99</v>
      </c>
      <c r="Y64" s="2"/>
      <c r="Z64" s="19" t="s">
        <v>57</v>
      </c>
      <c r="AA64" s="3"/>
      <c r="AB64" s="19" t="s">
        <v>57</v>
      </c>
      <c r="AC64" s="3"/>
      <c r="AD64" s="17" t="s">
        <v>47</v>
      </c>
      <c r="AE64" s="2"/>
      <c r="AF64" s="17" t="s">
        <v>196</v>
      </c>
      <c r="AG64" s="2"/>
      <c r="AH64" s="17" t="s">
        <v>107</v>
      </c>
      <c r="AI64" s="2"/>
      <c r="AJ64" s="17" t="s">
        <v>237</v>
      </c>
      <c r="AK64" s="2"/>
      <c r="AL64" s="20">
        <v>7</v>
      </c>
      <c r="AM64" s="21"/>
    </row>
    <row r="65" spans="2:39" s="5" customFormat="1" ht="144" customHeight="1" thickTop="1" thickBot="1" x14ac:dyDescent="0.4">
      <c r="B65" s="25" t="s">
        <v>114</v>
      </c>
      <c r="C65" s="16" t="s">
        <v>251</v>
      </c>
      <c r="D65" s="17" t="s">
        <v>252</v>
      </c>
      <c r="E65" s="2"/>
      <c r="F65" s="17" t="s">
        <v>41</v>
      </c>
      <c r="G65" s="26">
        <f t="shared" si="0"/>
        <v>0</v>
      </c>
      <c r="H65" s="3"/>
      <c r="I65" s="18" t="s">
        <v>57</v>
      </c>
      <c r="J65" s="17" t="s">
        <v>253</v>
      </c>
      <c r="K65" s="2"/>
      <c r="L65" s="17">
        <v>70</v>
      </c>
      <c r="M65" s="3"/>
      <c r="N65" s="19">
        <v>8600</v>
      </c>
      <c r="O65" s="3"/>
      <c r="P65" s="19">
        <v>123</v>
      </c>
      <c r="Q65" s="3"/>
      <c r="R65" s="19">
        <v>3000</v>
      </c>
      <c r="S65" s="3"/>
      <c r="T65" s="19">
        <v>80</v>
      </c>
      <c r="U65" s="3"/>
      <c r="V65" s="17" t="s">
        <v>98</v>
      </c>
      <c r="W65" s="2"/>
      <c r="X65" s="17" t="s">
        <v>99</v>
      </c>
      <c r="Y65" s="2"/>
      <c r="Z65" s="19" t="s">
        <v>57</v>
      </c>
      <c r="AA65" s="3"/>
      <c r="AB65" s="19" t="s">
        <v>57</v>
      </c>
      <c r="AC65" s="3"/>
      <c r="AD65" s="17" t="s">
        <v>47</v>
      </c>
      <c r="AE65" s="2"/>
      <c r="AF65" s="17" t="s">
        <v>106</v>
      </c>
      <c r="AG65" s="2"/>
      <c r="AH65" s="17" t="s">
        <v>107</v>
      </c>
      <c r="AI65" s="2"/>
      <c r="AJ65" s="17" t="s">
        <v>254</v>
      </c>
      <c r="AK65" s="2"/>
      <c r="AL65" s="20">
        <v>23</v>
      </c>
      <c r="AM65" s="21">
        <v>2</v>
      </c>
    </row>
    <row r="66" spans="2:39" s="5" customFormat="1" ht="144" customHeight="1" thickTop="1" thickBot="1" x14ac:dyDescent="0.4">
      <c r="B66" s="25" t="s">
        <v>114</v>
      </c>
      <c r="C66" s="16" t="s">
        <v>255</v>
      </c>
      <c r="D66" s="17" t="s">
        <v>256</v>
      </c>
      <c r="E66" s="2"/>
      <c r="F66" s="17" t="s">
        <v>41</v>
      </c>
      <c r="G66" s="26">
        <f t="shared" si="0"/>
        <v>0</v>
      </c>
      <c r="H66" s="3"/>
      <c r="I66" s="18" t="s">
        <v>57</v>
      </c>
      <c r="J66" s="17" t="s">
        <v>240</v>
      </c>
      <c r="K66" s="2"/>
      <c r="L66" s="17">
        <v>270</v>
      </c>
      <c r="M66" s="3"/>
      <c r="N66" s="19">
        <v>33600</v>
      </c>
      <c r="O66" s="3"/>
      <c r="P66" s="19">
        <v>124</v>
      </c>
      <c r="Q66" s="3"/>
      <c r="R66" s="19">
        <v>3000</v>
      </c>
      <c r="S66" s="3"/>
      <c r="T66" s="19">
        <v>80</v>
      </c>
      <c r="U66" s="3"/>
      <c r="V66" s="17" t="s">
        <v>98</v>
      </c>
      <c r="W66" s="2"/>
      <c r="X66" s="17" t="s">
        <v>99</v>
      </c>
      <c r="Y66" s="2"/>
      <c r="Z66" s="19" t="s">
        <v>57</v>
      </c>
      <c r="AA66" s="3"/>
      <c r="AB66" s="19" t="s">
        <v>57</v>
      </c>
      <c r="AC66" s="3"/>
      <c r="AD66" s="17" t="s">
        <v>47</v>
      </c>
      <c r="AE66" s="2"/>
      <c r="AF66" s="17" t="s">
        <v>191</v>
      </c>
      <c r="AG66" s="2"/>
      <c r="AH66" s="17" t="s">
        <v>107</v>
      </c>
      <c r="AI66" s="2"/>
      <c r="AJ66" s="17" t="s">
        <v>237</v>
      </c>
      <c r="AK66" s="2"/>
      <c r="AL66" s="20">
        <v>16</v>
      </c>
      <c r="AM66" s="21">
        <f t="shared" si="1"/>
        <v>1</v>
      </c>
    </row>
    <row r="67" spans="2:39" s="5" customFormat="1" ht="144" customHeight="1" thickTop="1" thickBot="1" x14ac:dyDescent="0.4">
      <c r="B67" s="25" t="s">
        <v>114</v>
      </c>
      <c r="C67" s="16" t="s">
        <v>257</v>
      </c>
      <c r="D67" s="17" t="s">
        <v>258</v>
      </c>
      <c r="E67" s="2"/>
      <c r="F67" s="17" t="s">
        <v>41</v>
      </c>
      <c r="G67" s="26">
        <f t="shared" si="0"/>
        <v>0</v>
      </c>
      <c r="H67" s="3"/>
      <c r="I67" s="18" t="s">
        <v>57</v>
      </c>
      <c r="J67" s="17" t="s">
        <v>240</v>
      </c>
      <c r="K67" s="2"/>
      <c r="L67" s="17">
        <v>188</v>
      </c>
      <c r="M67" s="3"/>
      <c r="N67" s="19">
        <v>23800</v>
      </c>
      <c r="O67" s="3"/>
      <c r="P67" s="19">
        <v>127</v>
      </c>
      <c r="Q67" s="3"/>
      <c r="R67" s="19">
        <v>3000</v>
      </c>
      <c r="S67" s="3"/>
      <c r="T67" s="19">
        <v>80</v>
      </c>
      <c r="U67" s="3"/>
      <c r="V67" s="17" t="s">
        <v>98</v>
      </c>
      <c r="W67" s="2"/>
      <c r="X67" s="17" t="s">
        <v>99</v>
      </c>
      <c r="Y67" s="2"/>
      <c r="Z67" s="19" t="s">
        <v>57</v>
      </c>
      <c r="AA67" s="3"/>
      <c r="AB67" s="19" t="s">
        <v>57</v>
      </c>
      <c r="AC67" s="3"/>
      <c r="AD67" s="17" t="s">
        <v>47</v>
      </c>
      <c r="AE67" s="2"/>
      <c r="AF67" s="17" t="s">
        <v>106</v>
      </c>
      <c r="AG67" s="2"/>
      <c r="AH67" s="17" t="s">
        <v>107</v>
      </c>
      <c r="AI67" s="2"/>
      <c r="AJ67" s="17" t="s">
        <v>237</v>
      </c>
      <c r="AK67" s="2"/>
      <c r="AL67" s="20">
        <v>29</v>
      </c>
      <c r="AM67" s="21">
        <f t="shared" si="1"/>
        <v>1</v>
      </c>
    </row>
    <row r="68" spans="2:39" s="5" customFormat="1" ht="144" customHeight="1" thickTop="1" thickBot="1" x14ac:dyDescent="0.4">
      <c r="B68" s="25" t="s">
        <v>114</v>
      </c>
      <c r="C68" s="16" t="s">
        <v>259</v>
      </c>
      <c r="D68" s="17" t="s">
        <v>260</v>
      </c>
      <c r="E68" s="2"/>
      <c r="F68" s="17" t="s">
        <v>41</v>
      </c>
      <c r="G68" s="26">
        <f t="shared" si="0"/>
        <v>0</v>
      </c>
      <c r="H68" s="3"/>
      <c r="I68" s="18" t="s">
        <v>57</v>
      </c>
      <c r="J68" s="17" t="s">
        <v>240</v>
      </c>
      <c r="K68" s="2"/>
      <c r="L68" s="17">
        <v>225</v>
      </c>
      <c r="M68" s="3"/>
      <c r="N68" s="19">
        <v>28560</v>
      </c>
      <c r="O68" s="3"/>
      <c r="P68" s="19">
        <v>127</v>
      </c>
      <c r="Q68" s="3"/>
      <c r="R68" s="19">
        <v>3000</v>
      </c>
      <c r="S68" s="3"/>
      <c r="T68" s="19">
        <v>80</v>
      </c>
      <c r="U68" s="3"/>
      <c r="V68" s="17" t="s">
        <v>98</v>
      </c>
      <c r="W68" s="2"/>
      <c r="X68" s="17" t="s">
        <v>99</v>
      </c>
      <c r="Y68" s="2"/>
      <c r="Z68" s="19" t="s">
        <v>57</v>
      </c>
      <c r="AA68" s="3"/>
      <c r="AB68" s="19" t="s">
        <v>57</v>
      </c>
      <c r="AC68" s="3"/>
      <c r="AD68" s="17" t="s">
        <v>47</v>
      </c>
      <c r="AE68" s="2"/>
      <c r="AF68" s="17" t="s">
        <v>191</v>
      </c>
      <c r="AG68" s="2"/>
      <c r="AH68" s="17" t="s">
        <v>107</v>
      </c>
      <c r="AI68" s="2"/>
      <c r="AJ68" s="17" t="s">
        <v>237</v>
      </c>
      <c r="AK68" s="2"/>
      <c r="AL68" s="20">
        <v>10</v>
      </c>
      <c r="AM68" s="21"/>
    </row>
    <row r="69" spans="2:39" s="5" customFormat="1" ht="144" customHeight="1" thickTop="1" thickBot="1" x14ac:dyDescent="0.4">
      <c r="B69" s="25" t="s">
        <v>114</v>
      </c>
      <c r="C69" s="16" t="s">
        <v>261</v>
      </c>
      <c r="D69" s="17" t="s">
        <v>262</v>
      </c>
      <c r="E69" s="2"/>
      <c r="F69" s="17" t="s">
        <v>41</v>
      </c>
      <c r="G69" s="26">
        <f t="shared" si="0"/>
        <v>0</v>
      </c>
      <c r="H69" s="3"/>
      <c r="I69" s="18" t="s">
        <v>57</v>
      </c>
      <c r="J69" s="17" t="s">
        <v>263</v>
      </c>
      <c r="K69" s="2"/>
      <c r="L69" s="17">
        <v>136</v>
      </c>
      <c r="M69" s="3"/>
      <c r="N69" s="19">
        <v>16600</v>
      </c>
      <c r="O69" s="3"/>
      <c r="P69" s="19">
        <v>122</v>
      </c>
      <c r="Q69" s="3"/>
      <c r="R69" s="19">
        <v>3000</v>
      </c>
      <c r="S69" s="3"/>
      <c r="T69" s="19">
        <v>80</v>
      </c>
      <c r="U69" s="3"/>
      <c r="V69" s="17" t="s">
        <v>98</v>
      </c>
      <c r="W69" s="2"/>
      <c r="X69" s="17" t="s">
        <v>86</v>
      </c>
      <c r="Y69" s="2"/>
      <c r="Z69" s="19" t="s">
        <v>57</v>
      </c>
      <c r="AA69" s="3"/>
      <c r="AB69" s="19" t="s">
        <v>57</v>
      </c>
      <c r="AC69" s="3"/>
      <c r="AD69" s="17" t="s">
        <v>47</v>
      </c>
      <c r="AE69" s="2"/>
      <c r="AF69" s="17" t="s">
        <v>196</v>
      </c>
      <c r="AG69" s="2"/>
      <c r="AH69" s="17" t="s">
        <v>107</v>
      </c>
      <c r="AI69" s="2"/>
      <c r="AJ69" s="17" t="s">
        <v>237</v>
      </c>
      <c r="AK69" s="2"/>
      <c r="AL69" s="20">
        <v>16</v>
      </c>
      <c r="AM69" s="21">
        <f t="shared" si="1"/>
        <v>1</v>
      </c>
    </row>
    <row r="70" spans="2:39" s="5" customFormat="1" ht="144" customHeight="1" thickTop="1" thickBot="1" x14ac:dyDescent="0.4">
      <c r="B70" s="25" t="s">
        <v>114</v>
      </c>
      <c r="C70" s="16" t="s">
        <v>264</v>
      </c>
      <c r="D70" s="17" t="s">
        <v>265</v>
      </c>
      <c r="E70" s="2"/>
      <c r="F70" s="17" t="s">
        <v>41</v>
      </c>
      <c r="G70" s="26">
        <f t="shared" si="0"/>
        <v>0</v>
      </c>
      <c r="H70" s="3"/>
      <c r="I70" s="18" t="s">
        <v>57</v>
      </c>
      <c r="J70" s="17" t="s">
        <v>263</v>
      </c>
      <c r="K70" s="2"/>
      <c r="L70" s="17">
        <v>136</v>
      </c>
      <c r="M70" s="3"/>
      <c r="N70" s="19">
        <v>15800</v>
      </c>
      <c r="O70" s="3"/>
      <c r="P70" s="19">
        <v>116</v>
      </c>
      <c r="Q70" s="3"/>
      <c r="R70" s="19">
        <v>3000</v>
      </c>
      <c r="S70" s="3"/>
      <c r="T70" s="19">
        <v>80</v>
      </c>
      <c r="U70" s="3"/>
      <c r="V70" s="17" t="s">
        <v>98</v>
      </c>
      <c r="W70" s="2"/>
      <c r="X70" s="17" t="s">
        <v>86</v>
      </c>
      <c r="Y70" s="2"/>
      <c r="Z70" s="19" t="s">
        <v>57</v>
      </c>
      <c r="AA70" s="3"/>
      <c r="AB70" s="19" t="s">
        <v>57</v>
      </c>
      <c r="AC70" s="3"/>
      <c r="AD70" s="17" t="s">
        <v>47</v>
      </c>
      <c r="AE70" s="2"/>
      <c r="AF70" s="17" t="s">
        <v>196</v>
      </c>
      <c r="AG70" s="2"/>
      <c r="AH70" s="17" t="s">
        <v>107</v>
      </c>
      <c r="AI70" s="2"/>
      <c r="AJ70" s="17" t="s">
        <v>237</v>
      </c>
      <c r="AK70" s="2"/>
      <c r="AL70" s="20">
        <f>124+14</f>
        <v>138</v>
      </c>
      <c r="AM70" s="21">
        <f t="shared" si="1"/>
        <v>3</v>
      </c>
    </row>
    <row r="71" spans="2:39" s="5" customFormat="1" ht="144" customHeight="1" thickTop="1" thickBot="1" x14ac:dyDescent="0.4">
      <c r="B71" s="25" t="s">
        <v>114</v>
      </c>
      <c r="C71" s="16" t="s">
        <v>266</v>
      </c>
      <c r="D71" s="17" t="s">
        <v>267</v>
      </c>
      <c r="E71" s="2"/>
      <c r="F71" s="17" t="s">
        <v>41</v>
      </c>
      <c r="G71" s="26">
        <f t="shared" si="0"/>
        <v>0</v>
      </c>
      <c r="H71" s="3"/>
      <c r="I71" s="18" t="s">
        <v>57</v>
      </c>
      <c r="J71" s="17" t="s">
        <v>236</v>
      </c>
      <c r="K71" s="2"/>
      <c r="L71" s="17">
        <v>140</v>
      </c>
      <c r="M71" s="3"/>
      <c r="N71" s="19">
        <v>17200</v>
      </c>
      <c r="O71" s="3"/>
      <c r="P71" s="19">
        <v>123</v>
      </c>
      <c r="Q71" s="3"/>
      <c r="R71" s="19">
        <v>3000</v>
      </c>
      <c r="S71" s="3"/>
      <c r="T71" s="19">
        <v>80</v>
      </c>
      <c r="U71" s="3"/>
      <c r="V71" s="17" t="s">
        <v>98</v>
      </c>
      <c r="W71" s="2"/>
      <c r="X71" s="17" t="s">
        <v>99</v>
      </c>
      <c r="Y71" s="2"/>
      <c r="Z71" s="19" t="s">
        <v>57</v>
      </c>
      <c r="AA71" s="3"/>
      <c r="AB71" s="19" t="s">
        <v>57</v>
      </c>
      <c r="AC71" s="3"/>
      <c r="AD71" s="17" t="s">
        <v>47</v>
      </c>
      <c r="AE71" s="2"/>
      <c r="AF71" s="17" t="s">
        <v>106</v>
      </c>
      <c r="AG71" s="2"/>
      <c r="AH71" s="27" t="s">
        <v>192</v>
      </c>
      <c r="AI71" s="2"/>
      <c r="AJ71" s="17" t="s">
        <v>237</v>
      </c>
      <c r="AK71" s="2"/>
      <c r="AL71" s="20">
        <v>4</v>
      </c>
      <c r="AM71" s="21"/>
    </row>
    <row r="72" spans="2:39" s="5" customFormat="1" ht="144" customHeight="1" thickTop="1" thickBot="1" x14ac:dyDescent="0.4">
      <c r="B72" s="28" t="s">
        <v>268</v>
      </c>
      <c r="C72" s="16" t="s">
        <v>269</v>
      </c>
      <c r="D72" s="17" t="s">
        <v>270</v>
      </c>
      <c r="E72" s="2"/>
      <c r="F72" s="17" t="s">
        <v>41</v>
      </c>
      <c r="G72" s="4"/>
      <c r="H72" s="3"/>
      <c r="I72" s="18" t="s">
        <v>271</v>
      </c>
      <c r="J72" s="17" t="s">
        <v>272</v>
      </c>
      <c r="K72" s="2"/>
      <c r="L72" s="17">
        <v>12</v>
      </c>
      <c r="M72" s="3"/>
      <c r="N72" s="17">
        <v>1575</v>
      </c>
      <c r="O72" s="3"/>
      <c r="P72" s="17">
        <v>131</v>
      </c>
      <c r="Q72" s="3"/>
      <c r="R72" s="19">
        <v>4000</v>
      </c>
      <c r="S72" s="3"/>
      <c r="T72" s="19">
        <v>80</v>
      </c>
      <c r="U72" s="3"/>
      <c r="V72" s="17" t="s">
        <v>273</v>
      </c>
      <c r="W72" s="2"/>
      <c r="X72" s="19" t="s">
        <v>57</v>
      </c>
      <c r="Y72" s="3"/>
      <c r="Z72" s="19" t="s">
        <v>57</v>
      </c>
      <c r="AA72" s="3"/>
      <c r="AB72" s="19" t="s">
        <v>57</v>
      </c>
      <c r="AC72" s="3"/>
      <c r="AD72" s="17" t="s">
        <v>47</v>
      </c>
      <c r="AE72" s="2"/>
      <c r="AF72" s="19" t="s">
        <v>274</v>
      </c>
      <c r="AG72" s="3"/>
      <c r="AH72" s="19" t="s">
        <v>73</v>
      </c>
      <c r="AI72" s="3"/>
      <c r="AJ72" s="17" t="s">
        <v>275</v>
      </c>
      <c r="AK72" s="2"/>
      <c r="AL72" s="20">
        <v>233</v>
      </c>
      <c r="AM72" s="21">
        <v>20</v>
      </c>
    </row>
    <row r="73" spans="2:39" s="5" customFormat="1" ht="144" customHeight="1" thickTop="1" thickBot="1" x14ac:dyDescent="0.4">
      <c r="B73" s="28" t="s">
        <v>268</v>
      </c>
      <c r="C73" s="16" t="s">
        <v>276</v>
      </c>
      <c r="D73" s="17" t="s">
        <v>277</v>
      </c>
      <c r="E73" s="2"/>
      <c r="F73" s="17" t="s">
        <v>41</v>
      </c>
      <c r="G73" s="26">
        <f t="shared" si="0"/>
        <v>0</v>
      </c>
      <c r="H73" s="3"/>
      <c r="I73" s="18" t="s">
        <v>278</v>
      </c>
      <c r="J73" s="19" t="s">
        <v>279</v>
      </c>
      <c r="K73" s="3"/>
      <c r="L73" s="17">
        <v>20</v>
      </c>
      <c r="M73" s="3"/>
      <c r="N73" s="17">
        <v>2900</v>
      </c>
      <c r="O73" s="3"/>
      <c r="P73" s="17">
        <v>145</v>
      </c>
      <c r="Q73" s="3"/>
      <c r="R73" s="19">
        <v>3000</v>
      </c>
      <c r="S73" s="3"/>
      <c r="T73" s="19">
        <v>80</v>
      </c>
      <c r="U73" s="3"/>
      <c r="V73" s="17" t="s">
        <v>273</v>
      </c>
      <c r="W73" s="2"/>
      <c r="X73" s="19" t="s">
        <v>57</v>
      </c>
      <c r="Y73" s="3"/>
      <c r="Z73" s="19" t="s">
        <v>57</v>
      </c>
      <c r="AA73" s="3"/>
      <c r="AB73" s="19" t="s">
        <v>57</v>
      </c>
      <c r="AC73" s="3"/>
      <c r="AD73" s="17" t="s">
        <v>47</v>
      </c>
      <c r="AE73" s="2"/>
      <c r="AF73" s="19" t="s">
        <v>274</v>
      </c>
      <c r="AG73" s="3"/>
      <c r="AH73" s="19" t="s">
        <v>73</v>
      </c>
      <c r="AI73" s="3"/>
      <c r="AJ73" s="17" t="s">
        <v>280</v>
      </c>
      <c r="AK73" s="2"/>
      <c r="AL73" s="20">
        <v>304</v>
      </c>
      <c r="AM73" s="21">
        <v>20</v>
      </c>
    </row>
    <row r="74" spans="2:39" s="5" customFormat="1" ht="144" customHeight="1" thickTop="1" thickBot="1" x14ac:dyDescent="0.4">
      <c r="B74" s="28" t="s">
        <v>268</v>
      </c>
      <c r="C74" s="16" t="s">
        <v>281</v>
      </c>
      <c r="D74" s="17" t="s">
        <v>282</v>
      </c>
      <c r="E74" s="2"/>
      <c r="F74" s="17" t="s">
        <v>41</v>
      </c>
      <c r="G74" s="26">
        <f t="shared" si="0"/>
        <v>0</v>
      </c>
      <c r="H74" s="3"/>
      <c r="I74" s="18" t="s">
        <v>283</v>
      </c>
      <c r="J74" s="19" t="s">
        <v>284</v>
      </c>
      <c r="K74" s="3"/>
      <c r="L74" s="17">
        <v>21</v>
      </c>
      <c r="M74" s="3"/>
      <c r="N74" s="17">
        <v>2900</v>
      </c>
      <c r="O74" s="3"/>
      <c r="P74" s="17">
        <v>138</v>
      </c>
      <c r="Q74" s="3"/>
      <c r="R74" s="19">
        <v>3000</v>
      </c>
      <c r="S74" s="3"/>
      <c r="T74" s="19">
        <v>80</v>
      </c>
      <c r="U74" s="3"/>
      <c r="V74" s="17" t="s">
        <v>273</v>
      </c>
      <c r="W74" s="2"/>
      <c r="X74" s="19" t="s">
        <v>57</v>
      </c>
      <c r="Y74" s="3"/>
      <c r="Z74" s="19" t="s">
        <v>57</v>
      </c>
      <c r="AA74" s="3"/>
      <c r="AB74" s="19" t="s">
        <v>57</v>
      </c>
      <c r="AC74" s="3"/>
      <c r="AD74" s="17" t="s">
        <v>47</v>
      </c>
      <c r="AE74" s="2"/>
      <c r="AF74" s="19" t="s">
        <v>285</v>
      </c>
      <c r="AG74" s="3"/>
      <c r="AH74" s="19" t="s">
        <v>73</v>
      </c>
      <c r="AI74" s="3"/>
      <c r="AJ74" s="17" t="s">
        <v>286</v>
      </c>
      <c r="AK74" s="2"/>
      <c r="AL74" s="20">
        <v>150</v>
      </c>
      <c r="AM74" s="21">
        <v>20</v>
      </c>
    </row>
    <row r="75" spans="2:39" ht="42.75" customHeight="1" thickTop="1" thickBot="1" x14ac:dyDescent="0.4">
      <c r="B75" s="29"/>
      <c r="C75" s="30"/>
      <c r="D75" s="31"/>
      <c r="E75" s="31"/>
      <c r="F75" s="31"/>
      <c r="G75" s="31"/>
      <c r="H75" s="30"/>
      <c r="I75" s="30"/>
      <c r="J75" s="30"/>
      <c r="K75" s="30"/>
      <c r="L75" s="31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3"/>
      <c r="AD75" s="31"/>
      <c r="AE75" s="31"/>
      <c r="AF75" s="30"/>
      <c r="AG75" s="30"/>
      <c r="AH75" s="30"/>
      <c r="AI75" s="30"/>
      <c r="AJ75" s="31"/>
      <c r="AK75" s="30"/>
      <c r="AL75" s="30"/>
      <c r="AM75" s="30"/>
    </row>
    <row r="76" spans="2:39" ht="45.75" customHeight="1" thickTop="1" thickBot="1" x14ac:dyDescent="0.4"/>
    <row r="77" spans="2:39" ht="50" customHeight="1" thickTop="1" thickBot="1" x14ac:dyDescent="0.4"/>
    <row r="78" spans="2:39" ht="50" customHeight="1" thickTop="1" thickBot="1" x14ac:dyDescent="0.4"/>
    <row r="79" spans="2:39" ht="50" customHeight="1" thickTop="1" thickBot="1" x14ac:dyDescent="0.4"/>
    <row r="80" spans="2:39" ht="50" customHeight="1" thickTop="1" thickBot="1" x14ac:dyDescent="0.4">
      <c r="I80" s="32"/>
    </row>
    <row r="81" ht="50" customHeight="1" thickTop="1" thickBot="1" x14ac:dyDescent="0.4"/>
    <row r="82" ht="50" customHeight="1" thickTop="1" thickBot="1" x14ac:dyDescent="0.4"/>
    <row r="83" ht="50" customHeight="1" thickTop="1" thickBot="1" x14ac:dyDescent="0.4"/>
  </sheetData>
  <sheetProtection algorithmName="SHA-512" hashValue="E0shtKDLUL8NuuTMbx+5KM3VU89aC0xJv+fd/fSfNsza+RawTgkkvTfAJtCeQI/xqS1O2h9bdpxfyFBQAKQQTw==" saltValue="WRySb6Np775D1r2ARMnenQ==" spinCount="100000" sheet="1" objects="1" scenarios="1"/>
  <autoFilter ref="A21:AM75" xr:uid="{001C8F0A-3A64-40FE-92BC-97F022900D07}"/>
  <mergeCells count="1">
    <mergeCell ref="B2:H17"/>
  </mergeCells>
  <phoneticPr fontId="5" type="noConversion"/>
  <pageMargins left="0.7" right="0.7" top="0.75" bottom="0.75" header="0.3" footer="0.3"/>
  <pageSetup paperSize="9" orientation="portrait" r:id="rId1"/>
  <customProperties>
    <customPr name="EpmWorksheetKeyString_GUID" r:id="rId2"/>
  </customPropertie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38BEFD0C-5EF9-47B0-88D7-FAE199CC638A}">
          <x14:formula1>
            <xm:f>Hoja2!$B$3:$B$5</xm:f>
          </x14:formula1>
          <xm:sqref>B22:B85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65E1F-8320-4D14-8270-9B6137AC03CD}">
  <dimension ref="B2:B5"/>
  <sheetViews>
    <sheetView workbookViewId="0">
      <selection activeCell="C7" sqref="C7"/>
    </sheetView>
  </sheetViews>
  <sheetFormatPr baseColWidth="10" defaultColWidth="11.453125" defaultRowHeight="14.5" x14ac:dyDescent="0.35"/>
  <sheetData>
    <row r="2" spans="2:2" x14ac:dyDescent="0.35">
      <c r="B2" s="1" t="s">
        <v>287</v>
      </c>
    </row>
    <row r="3" spans="2:2" x14ac:dyDescent="0.35">
      <c r="B3" t="s">
        <v>114</v>
      </c>
    </row>
    <row r="4" spans="2:2" x14ac:dyDescent="0.35">
      <c r="B4" t="s">
        <v>38</v>
      </c>
    </row>
    <row r="5" spans="2:2" x14ac:dyDescent="0.35">
      <c r="B5" t="s">
        <v>268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E356EC885896643B8E42A82CD81CDDF" ma:contentTypeVersion="14" ma:contentTypeDescription="Crear nuevo documento." ma:contentTypeScope="" ma:versionID="f40dc37129a97e6a20be31bdc5ed8f61">
  <xsd:schema xmlns:xsd="http://www.w3.org/2001/XMLSchema" xmlns:xs="http://www.w3.org/2001/XMLSchema" xmlns:p="http://schemas.microsoft.com/office/2006/metadata/properties" xmlns:ns2="95ed95fc-e7b4-4097-9278-7c656711b342" xmlns:ns3="3020f8ec-16e9-41b7-b306-936517d74c4a" targetNamespace="http://schemas.microsoft.com/office/2006/metadata/properties" ma:root="true" ma:fieldsID="dec2ae5cf11b8e133abcb674bb7858e2" ns2:_="" ns3:_="">
    <xsd:import namespace="95ed95fc-e7b4-4097-9278-7c656711b342"/>
    <xsd:import namespace="3020f8ec-16e9-41b7-b306-936517d74c4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ed95fc-e7b4-4097-9278-7c656711b34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Etiquetas de imagen" ma:readOnly="false" ma:fieldId="{5cf76f15-5ced-4ddc-b409-7134ff3c332f}" ma:taxonomyMulti="true" ma:sspId="44cd2a49-b5a8-412e-98fe-e75ac3d8a64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20f8ec-16e9-41b7-b306-936517d74c4a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aaabf2ca-dd61-4144-835d-1c523a4e3ab3}" ma:internalName="TaxCatchAll" ma:showField="CatchAllData" ma:web="3020f8ec-16e9-41b7-b306-936517d74c4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599367E-60FB-439D-B201-57ACB46414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ed95fc-e7b4-4097-9278-7c656711b342"/>
    <ds:schemaRef ds:uri="3020f8ec-16e9-41b7-b306-936517d74c4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B6BF585-45E3-46EA-8B72-DA2A6E181EC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24_225</vt:lpstr>
      <vt:lpstr>Hoja2</vt:lpstr>
    </vt:vector>
  </TitlesOfParts>
  <Manager/>
  <Company>Ifema Madrid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Jesús Gómez</dc:creator>
  <cp:keywords/>
  <dc:description/>
  <cp:lastModifiedBy>Beatriz Sánchez</cp:lastModifiedBy>
  <cp:revision/>
  <dcterms:created xsi:type="dcterms:W3CDTF">2024-07-03T18:19:16Z</dcterms:created>
  <dcterms:modified xsi:type="dcterms:W3CDTF">2024-12-17T13:49:12Z</dcterms:modified>
  <cp:category/>
  <cp:contentStatus/>
</cp:coreProperties>
</file>