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5\25-038 Serv manipulado correspondencia-paquete\3 Pliego y calendario\CCC 27.02\"/>
    </mc:Choice>
  </mc:AlternateContent>
  <xr:revisionPtr revIDLastSave="0" documentId="13_ncr:1_{CDDBF488-736B-45A8-8C3F-1E7EB6CB9EFC}" xr6:coauthVersionLast="47" xr6:coauthVersionMax="47" xr10:uidLastSave="{00000000-0000-0000-0000-000000000000}"/>
  <bookViews>
    <workbookView xWindow="-120" yWindow="-120" windowWidth="51840" windowHeight="21120" xr2:uid="{1E2EE473-1ED9-467A-9307-2D08F48AAF89}"/>
  </bookViews>
  <sheets>
    <sheet name="Hoja1" sheetId="1" r:id="rId1"/>
  </sheets>
  <definedNames>
    <definedName name="_xlnm.Print_Area" localSheetId="0">Hoja1!$A$10:$O$35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3" i="1" l="1"/>
  <c r="K30" i="1" l="1"/>
  <c r="K29" i="1"/>
  <c r="K35" i="1" s="1"/>
  <c r="F33" i="1"/>
  <c r="F30" i="1"/>
  <c r="F29" i="1"/>
  <c r="K14" i="1"/>
  <c r="K15" i="1"/>
  <c r="K16" i="1"/>
  <c r="K17" i="1"/>
  <c r="K18" i="1"/>
  <c r="K19" i="1"/>
  <c r="K20" i="1"/>
  <c r="K21" i="1"/>
  <c r="K22" i="1"/>
  <c r="K23" i="1"/>
  <c r="K24" i="1"/>
  <c r="K25" i="1"/>
  <c r="K13" i="1"/>
  <c r="F14" i="1"/>
  <c r="F15" i="1"/>
  <c r="F16" i="1"/>
  <c r="F17" i="1"/>
  <c r="F18" i="1"/>
  <c r="F19" i="1"/>
  <c r="F20" i="1"/>
  <c r="F21" i="1"/>
  <c r="F22" i="1"/>
  <c r="F23" i="1"/>
  <c r="F24" i="1"/>
  <c r="F25" i="1"/>
  <c r="F13" i="1"/>
  <c r="M33" i="1"/>
  <c r="M30" i="1"/>
  <c r="M29" i="1"/>
  <c r="H33" i="1"/>
  <c r="H30" i="1"/>
  <c r="H29" i="1"/>
  <c r="M14" i="1"/>
  <c r="M15" i="1"/>
  <c r="M16" i="1"/>
  <c r="M17" i="1"/>
  <c r="M18" i="1"/>
  <c r="M19" i="1"/>
  <c r="M20" i="1"/>
  <c r="M21" i="1"/>
  <c r="M22" i="1"/>
  <c r="M23" i="1"/>
  <c r="M24" i="1"/>
  <c r="M25" i="1"/>
  <c r="M13" i="1"/>
  <c r="H14" i="1"/>
  <c r="H15" i="1"/>
  <c r="H16" i="1"/>
  <c r="H17" i="1"/>
  <c r="H18" i="1"/>
  <c r="H19" i="1"/>
  <c r="H20" i="1"/>
  <c r="H21" i="1"/>
  <c r="H22" i="1"/>
  <c r="H23" i="1"/>
  <c r="H24" i="1"/>
  <c r="H25" i="1"/>
  <c r="H13" i="1"/>
  <c r="K26" i="1" l="1"/>
  <c r="O24" i="1"/>
  <c r="O15" i="1"/>
  <c r="F35" i="1"/>
  <c r="O16" i="1"/>
  <c r="O22" i="1"/>
  <c r="O14" i="1"/>
  <c r="O19" i="1"/>
  <c r="F26" i="1"/>
  <c r="O17" i="1"/>
  <c r="O23" i="1"/>
  <c r="O18" i="1"/>
  <c r="O20" i="1"/>
  <c r="O13" i="1"/>
  <c r="O33" i="1"/>
  <c r="O30" i="1"/>
  <c r="O29" i="1"/>
  <c r="O21" i="1"/>
  <c r="O25" i="1"/>
  <c r="O26" i="1" l="1"/>
  <c r="N35" i="1" s="1"/>
  <c r="O35" i="1" l="1"/>
</calcChain>
</file>

<file path=xl/sharedStrings.xml><?xml version="1.0" encoding="utf-8"?>
<sst xmlns="http://schemas.openxmlformats.org/spreadsheetml/2006/main" count="65" uniqueCount="50">
  <si>
    <t>El licitador deberá cumplimentar ÚNICAMENTE las celdas sombreadas en VERDE de la columna "IMPORTE UNITARIO OFERTADO". En estas celdas tendrá que introducir los importes unitarios ofertados para cada partida.</t>
  </si>
  <si>
    <t>El importe unitario ofertado en cada referencia no podrá superar el importe unitario máximo señalado en el apartado 3.1 del Anexo I al Pliego de Cláusulas Administrativas Particulares.</t>
  </si>
  <si>
    <t>Tanto los valores de la columna "Subtotal ofertado", como el de "Importe total ofertado" se calcularán automáticamente a partir de los importes unitarios ofertados introducidos.</t>
  </si>
  <si>
    <t>El resto de las celdas se encuentran bloqueadas, por lo que, el licitador no podrá introducir en ellas ni modificar ningún dato.</t>
  </si>
  <si>
    <t>El IMPORTE TOTAL OFERTADO que aparezca en este documento deberá coincidir con el señalado en el Anexo IX-A (Modelo de oferta económica) al Pliego de Cláusulas Administrativas Particulares.</t>
  </si>
  <si>
    <t>FICHA DE PRECIOS UNITARIOS TARIFAS MANIPULADO CORRESPONDENCIA Y PAQUETERÍA IFEMA (1ER. Y 2º AÑO)</t>
  </si>
  <si>
    <t xml:space="preserve">SERVICIOS MANIPULADO                                CAMPAÑAS MASIVAS </t>
  </si>
  <si>
    <t>Nº Trabajos año previstos</t>
  </si>
  <si>
    <t xml:space="preserve">Nº Unidades previstas año </t>
  </si>
  <si>
    <t>Precio Unit. Máximo  1er.  Año</t>
  </si>
  <si>
    <t>Precio                                Ofertado 1º Año</t>
  </si>
  <si>
    <t>Importe Ofertado 1er. Año</t>
  </si>
  <si>
    <t>Precio Unit. Máximo  2º  Año</t>
  </si>
  <si>
    <t>Importe  Ofertado                  2º Año</t>
  </si>
  <si>
    <t>Tratamiento de Bases de Datos</t>
  </si>
  <si>
    <t xml:space="preserve">Impresión Dirección </t>
  </si>
  <si>
    <t>Impresión Franqueo pagado (hasta 16 x 23 cm.)</t>
  </si>
  <si>
    <t>Clasificación registros Nacionales</t>
  </si>
  <si>
    <t>Clasificación registros Extranjeros</t>
  </si>
  <si>
    <t>Pegado etiqueta adhesiva.</t>
  </si>
  <si>
    <t xml:space="preserve">Ensobrado 1 elemento  formato sobre Americano y C5 </t>
  </si>
  <si>
    <t>Ensobrado 2 elementos  formato sobre Americano y C5</t>
  </si>
  <si>
    <t>Retractilado</t>
  </si>
  <si>
    <t>Montaje Pases VIP: Insertado tarjeta</t>
  </si>
  <si>
    <t>Casado de Elementos Personalizados</t>
  </si>
  <si>
    <t>Pegado con punto de silicona</t>
  </si>
  <si>
    <t>Plegados</t>
  </si>
  <si>
    <t xml:space="preserve">TOTAL SERVICIOS MANIPULADO CAMPAÑAS MASIVAS </t>
  </si>
  <si>
    <t xml:space="preserve">SERVICIO CORRESPONDENCIA </t>
  </si>
  <si>
    <t xml:space="preserve"> Gestión correspondencia Diaria</t>
  </si>
  <si>
    <t xml:space="preserve">Correspondencia Devuelta: Lectura códigos de barras impreso sobres </t>
  </si>
  <si>
    <t>SERVICIO MANIPULADO DE PAQUETERIA</t>
  </si>
  <si>
    <t>Nº horas/año previstas</t>
  </si>
  <si>
    <t>Precio Máximo                     1º Año</t>
  </si>
  <si>
    <t>Precio Máximo                     2º Año</t>
  </si>
  <si>
    <t>Precio                                Ofertado 2º Año</t>
  </si>
  <si>
    <t xml:space="preserve"> Horas de manipulado </t>
  </si>
  <si>
    <t>IMPORTE UNITARIO OFERTADO 1º Año</t>
  </si>
  <si>
    <t>IMPORTE UNITARIO OFERTADO 2º Año</t>
  </si>
  <si>
    <t>Total  Importe Ofertado 
 1er. Año + 2º Año</t>
  </si>
  <si>
    <t>Total  Importe Ofertado
  1º Año + 2º Año</t>
  </si>
  <si>
    <t>EL IMPORTE TOTAL OFERTADO EN ESTE ANEXO DEBE COINCIDIR CON EL IMPORTE REFLEJADO EN EL MODELO ANEXO IX-A “MODELO DE OFERTA ECONÓMICA”</t>
  </si>
  <si>
    <t>El ofertante no podrá superar el presupuesto máximo de licitación</t>
  </si>
  <si>
    <t>En ..........................., ........ de .............................. de 20...</t>
  </si>
  <si>
    <t>Fdo.: ..........................................................</t>
  </si>
  <si>
    <t>(Firma y sello de la empresa)</t>
  </si>
  <si>
    <r>
      <t>INSTRUCCIONES DE CUMPLIMENTACIÓN DE LA TABLA</t>
    </r>
    <r>
      <rPr>
        <b/>
        <sz val="17"/>
        <color rgb="FF000000"/>
        <rFont val="Barlow"/>
      </rPr>
      <t>:</t>
    </r>
  </si>
  <si>
    <t>Precio Maximo Total</t>
  </si>
  <si>
    <t xml:space="preserve">IMPORTE TOTAL OFERTADO                                                                                                   
</t>
  </si>
  <si>
    <t>Precio Máximo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</si>
</sst>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#,##0.00\ &quot;€&quot;"/>
    <numFmt numFmtId="165" formatCode="#,##0.000\ &quot;€&quot;"/>
    <numFmt numFmtId="166" formatCode="#,##0.0000\ &quot;€&quot;"/>
    <numFmt numFmtId="167" formatCode="#,##0.00000"/>
    <numFmt numFmtId="168" formatCode="#,##0.0000"/>
  </numFmts>
  <fonts count="1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name val="Arial"/>
      <family val="2"/>
    </font>
    <font>
      <sz val="12"/>
      <color rgb="FF000000"/>
      <name val="Barlow"/>
    </font>
    <font>
      <b/>
      <sz val="14"/>
      <name val="Barlow"/>
    </font>
    <font>
      <b/>
      <sz val="11"/>
      <name val="Arial"/>
      <family val="2"/>
    </font>
    <font>
      <b/>
      <sz val="11"/>
      <name val="Barlow"/>
    </font>
    <font>
      <sz val="11"/>
      <name val="Barlow"/>
    </font>
    <font>
      <sz val="11"/>
      <color theme="1"/>
      <name val="Barlow"/>
    </font>
    <font>
      <sz val="10"/>
      <name val="Arial"/>
      <family val="2"/>
    </font>
    <font>
      <b/>
      <sz val="11"/>
      <color theme="1"/>
      <name val="Barlow"/>
    </font>
    <font>
      <b/>
      <sz val="10"/>
      <color theme="1"/>
      <name val="Arial"/>
      <family val="2"/>
    </font>
    <font>
      <b/>
      <u/>
      <sz val="17"/>
      <color rgb="FF000000"/>
      <name val="Barlow"/>
    </font>
    <font>
      <b/>
      <sz val="17"/>
      <color rgb="FF000000"/>
      <name val="Barlow"/>
    </font>
    <font>
      <b/>
      <sz val="10"/>
      <name val="Barlow"/>
    </font>
  </fonts>
  <fills count="6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1">
    <xf numFmtId="0" fontId="0" fillId="0" borderId="0" xfId="0"/>
    <xf numFmtId="0" fontId="3" fillId="0" borderId="0" xfId="0" applyFont="1" applyAlignment="1">
      <alignment horizontal="left" vertical="center"/>
    </xf>
    <xf numFmtId="3" fontId="0" fillId="0" borderId="0" xfId="0" applyNumberFormat="1"/>
    <xf numFmtId="164" fontId="0" fillId="0" borderId="0" xfId="1" applyNumberFormat="1" applyFont="1"/>
    <xf numFmtId="0" fontId="6" fillId="3" borderId="0" xfId="0" applyFont="1" applyFill="1" applyAlignment="1">
      <alignment horizontal="center" vertical="center"/>
    </xf>
    <xf numFmtId="164" fontId="6" fillId="3" borderId="0" xfId="1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center" wrapText="1" indent="1"/>
    </xf>
    <xf numFmtId="3" fontId="8" fillId="0" borderId="1" xfId="0" applyNumberFormat="1" applyFont="1" applyBorder="1" applyAlignment="1">
      <alignment horizontal="center" vertical="center"/>
    </xf>
    <xf numFmtId="3" fontId="8" fillId="0" borderId="5" xfId="0" applyNumberFormat="1" applyFont="1" applyBorder="1" applyAlignment="1">
      <alignment horizontal="center" vertical="center"/>
    </xf>
    <xf numFmtId="164" fontId="9" fillId="0" borderId="4" xfId="0" applyNumberFormat="1" applyFont="1" applyBorder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164" fontId="8" fillId="0" borderId="4" xfId="1" applyNumberFormat="1" applyFont="1" applyFill="1" applyBorder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65" fontId="9" fillId="0" borderId="4" xfId="0" applyNumberFormat="1" applyFont="1" applyBorder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167" fontId="0" fillId="0" borderId="0" xfId="0" applyNumberFormat="1"/>
    <xf numFmtId="10" fontId="0" fillId="0" borderId="0" xfId="0" applyNumberFormat="1"/>
    <xf numFmtId="3" fontId="8" fillId="0" borderId="4" xfId="0" applyNumberFormat="1" applyFont="1" applyBorder="1" applyAlignment="1">
      <alignment horizontal="center" vertical="center"/>
    </xf>
    <xf numFmtId="168" fontId="9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4" fontId="10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3" fontId="8" fillId="5" borderId="4" xfId="0" applyNumberFormat="1" applyFont="1" applyFill="1" applyBorder="1" applyAlignment="1">
      <alignment horizontal="center" vertical="center"/>
    </xf>
    <xf numFmtId="164" fontId="7" fillId="0" borderId="4" xfId="1" applyNumberFormat="1" applyFont="1" applyFill="1" applyBorder="1" applyAlignment="1">
      <alignment horizontal="center" vertical="center"/>
    </xf>
    <xf numFmtId="4" fontId="0" fillId="0" borderId="0" xfId="0" applyNumberFormat="1"/>
    <xf numFmtId="0" fontId="7" fillId="0" borderId="0" xfId="0" applyFont="1" applyAlignment="1">
      <alignment horizontal="left" vertical="center"/>
    </xf>
    <xf numFmtId="3" fontId="9" fillId="0" borderId="0" xfId="0" applyNumberFormat="1" applyFont="1"/>
    <xf numFmtId="0" fontId="9" fillId="0" borderId="0" xfId="0" applyFont="1"/>
    <xf numFmtId="164" fontId="9" fillId="0" borderId="0" xfId="1" applyNumberFormat="1" applyFont="1"/>
    <xf numFmtId="164" fontId="9" fillId="0" borderId="2" xfId="0" applyNumberFormat="1" applyFont="1" applyBorder="1" applyAlignment="1">
      <alignment horizontal="center" vertical="center"/>
    </xf>
    <xf numFmtId="3" fontId="7" fillId="0" borderId="0" xfId="0" applyNumberFormat="1" applyFont="1" applyAlignment="1">
      <alignment vertical="center" wrapText="1"/>
    </xf>
    <xf numFmtId="3" fontId="6" fillId="0" borderId="0" xfId="0" applyNumberFormat="1" applyFont="1" applyAlignment="1">
      <alignment vertical="center"/>
    </xf>
    <xf numFmtId="164" fontId="0" fillId="0" borderId="0" xfId="1" applyNumberFormat="1" applyFont="1" applyBorder="1" applyAlignment="1"/>
    <xf numFmtId="0" fontId="0" fillId="5" borderId="0" xfId="0" applyFill="1"/>
    <xf numFmtId="0" fontId="0" fillId="5" borderId="0" xfId="0" applyFill="1" applyAlignment="1">
      <alignment horizontal="right"/>
    </xf>
    <xf numFmtId="164" fontId="9" fillId="4" borderId="4" xfId="0" applyNumberFormat="1" applyFont="1" applyFill="1" applyBorder="1" applyAlignment="1" applyProtection="1">
      <alignment horizontal="center" vertical="center"/>
      <protection locked="0"/>
    </xf>
    <xf numFmtId="165" fontId="9" fillId="4" borderId="4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 wrapText="1"/>
    </xf>
    <xf numFmtId="164" fontId="0" fillId="0" borderId="0" xfId="0" applyNumberFormat="1"/>
    <xf numFmtId="3" fontId="7" fillId="0" borderId="1" xfId="0" applyNumberFormat="1" applyFont="1" applyBorder="1" applyAlignment="1">
      <alignment vertical="center" wrapText="1"/>
    </xf>
    <xf numFmtId="3" fontId="7" fillId="0" borderId="2" xfId="0" applyNumberFormat="1" applyFont="1" applyBorder="1" applyAlignment="1">
      <alignment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165" fontId="9" fillId="4" borderId="6" xfId="0" applyNumberFormat="1" applyFont="1" applyFill="1" applyBorder="1" applyAlignment="1" applyProtection="1">
      <alignment horizontal="center" vertical="center"/>
      <protection locked="0"/>
    </xf>
    <xf numFmtId="164" fontId="9" fillId="0" borderId="6" xfId="0" applyNumberFormat="1" applyFont="1" applyBorder="1" applyAlignment="1">
      <alignment horizontal="center" vertical="center"/>
    </xf>
    <xf numFmtId="164" fontId="8" fillId="0" borderId="6" xfId="1" applyNumberFormat="1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164" fontId="7" fillId="0" borderId="10" xfId="0" applyNumberFormat="1" applyFont="1" applyBorder="1" applyAlignment="1">
      <alignment horizontal="center" vertical="center"/>
    </xf>
    <xf numFmtId="4" fontId="12" fillId="0" borderId="0" xfId="0" applyNumberFormat="1" applyFont="1" applyAlignment="1">
      <alignment horizontal="center" vertical="center"/>
    </xf>
    <xf numFmtId="164" fontId="11" fillId="0" borderId="9" xfId="1" applyNumberFormat="1" applyFont="1" applyBorder="1" applyAlignment="1">
      <alignment horizontal="center" vertical="center"/>
    </xf>
    <xf numFmtId="164" fontId="7" fillId="0" borderId="10" xfId="1" applyNumberFormat="1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3" fontId="15" fillId="3" borderId="4" xfId="0" applyNumberFormat="1" applyFont="1" applyFill="1" applyBorder="1" applyAlignment="1">
      <alignment horizontal="center" vertical="center" wrapText="1"/>
    </xf>
    <xf numFmtId="3" fontId="15" fillId="3" borderId="5" xfId="0" applyNumberFormat="1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0" xfId="0" applyFont="1" applyFill="1" applyAlignment="1">
      <alignment horizontal="center" vertical="center" wrapText="1"/>
    </xf>
    <xf numFmtId="164" fontId="15" fillId="3" borderId="4" xfId="1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5" fillId="3" borderId="4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 wrapText="1"/>
    </xf>
    <xf numFmtId="164" fontId="15" fillId="3" borderId="0" xfId="1" applyNumberFormat="1" applyFont="1" applyFill="1" applyBorder="1" applyAlignment="1">
      <alignment horizontal="center" vertical="center" wrapText="1"/>
    </xf>
    <xf numFmtId="0" fontId="0" fillId="5" borderId="0" xfId="0" applyFill="1" applyAlignment="1">
      <alignment horizontal="right"/>
    </xf>
    <xf numFmtId="0" fontId="2" fillId="5" borderId="0" xfId="0" applyFont="1" applyFill="1" applyAlignment="1">
      <alignment horizontal="right" wrapText="1"/>
    </xf>
    <xf numFmtId="0" fontId="2" fillId="5" borderId="0" xfId="0" applyFont="1" applyFill="1" applyAlignment="1">
      <alignment horizontal="right"/>
    </xf>
    <xf numFmtId="0" fontId="13" fillId="2" borderId="0" xfId="0" applyFont="1" applyFill="1" applyAlignment="1">
      <alignment horizontal="center" vertical="top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wrapText="1"/>
    </xf>
    <xf numFmtId="0" fontId="15" fillId="0" borderId="8" xfId="0" applyFont="1" applyBorder="1" applyAlignment="1">
      <alignment horizontal="center" wrapText="1"/>
    </xf>
    <xf numFmtId="0" fontId="4" fillId="2" borderId="0" xfId="0" applyFont="1" applyFill="1" applyAlignment="1">
      <alignment horizontal="left" vertical="top" wrapText="1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 indent="1"/>
    </xf>
    <xf numFmtId="0" fontId="8" fillId="0" borderId="3" xfId="0" applyFont="1" applyBorder="1" applyAlignment="1">
      <alignment horizontal="left" vertical="center" wrapText="1" indent="1"/>
    </xf>
    <xf numFmtId="0" fontId="8" fillId="0" borderId="4" xfId="0" applyFont="1" applyBorder="1" applyAlignment="1">
      <alignment horizontal="left" vertical="center" wrapText="1" inden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915BF-8C91-403E-A001-D1385875C7E2}">
  <dimension ref="A2:S52"/>
  <sheetViews>
    <sheetView tabSelected="1" zoomScale="90" zoomScaleNormal="90" workbookViewId="0">
      <selection activeCell="W19" sqref="W19"/>
    </sheetView>
  </sheetViews>
  <sheetFormatPr baseColWidth="10" defaultRowHeight="15" x14ac:dyDescent="0.25"/>
  <cols>
    <col min="1" max="1" width="41.5703125" style="1" customWidth="1"/>
    <col min="2" max="2" width="13.140625" style="1" customWidth="1"/>
    <col min="3" max="3" width="15.5703125" style="2" customWidth="1"/>
    <col min="4" max="4" width="1.7109375" style="2" customWidth="1"/>
    <col min="5" max="5" width="17.140625" style="2" customWidth="1"/>
    <col min="6" max="6" width="15.85546875" style="2" customWidth="1"/>
    <col min="7" max="7" width="16.85546875" style="2" customWidth="1"/>
    <col min="8" max="8" width="15.28515625" customWidth="1"/>
    <col min="9" max="9" width="1.140625" customWidth="1"/>
    <col min="10" max="10" width="17.28515625" customWidth="1"/>
    <col min="11" max="11" width="15.85546875" customWidth="1"/>
    <col min="12" max="12" width="16.85546875" customWidth="1"/>
    <col min="13" max="13" width="16.42578125" customWidth="1"/>
    <col min="14" max="14" width="1.140625" customWidth="1"/>
    <col min="15" max="15" width="21" style="3" customWidth="1"/>
    <col min="266" max="266" width="27.42578125" customWidth="1"/>
    <col min="267" max="267" width="14" customWidth="1"/>
    <col min="268" max="271" width="17.7109375" customWidth="1"/>
    <col min="522" max="522" width="27.42578125" customWidth="1"/>
    <col min="523" max="523" width="14" customWidth="1"/>
    <col min="524" max="527" width="17.7109375" customWidth="1"/>
    <col min="778" max="778" width="27.42578125" customWidth="1"/>
    <col min="779" max="779" width="14" customWidth="1"/>
    <col min="780" max="783" width="17.7109375" customWidth="1"/>
    <col min="1034" max="1034" width="27.42578125" customWidth="1"/>
    <col min="1035" max="1035" width="14" customWidth="1"/>
    <col min="1036" max="1039" width="17.7109375" customWidth="1"/>
    <col min="1290" max="1290" width="27.42578125" customWidth="1"/>
    <col min="1291" max="1291" width="14" customWidth="1"/>
    <col min="1292" max="1295" width="17.7109375" customWidth="1"/>
    <col min="1546" max="1546" width="27.42578125" customWidth="1"/>
    <col min="1547" max="1547" width="14" customWidth="1"/>
    <col min="1548" max="1551" width="17.7109375" customWidth="1"/>
    <col min="1802" max="1802" width="27.42578125" customWidth="1"/>
    <col min="1803" max="1803" width="14" customWidth="1"/>
    <col min="1804" max="1807" width="17.7109375" customWidth="1"/>
    <col min="2058" max="2058" width="27.42578125" customWidth="1"/>
    <col min="2059" max="2059" width="14" customWidth="1"/>
    <col min="2060" max="2063" width="17.7109375" customWidth="1"/>
    <col min="2314" max="2314" width="27.42578125" customWidth="1"/>
    <col min="2315" max="2315" width="14" customWidth="1"/>
    <col min="2316" max="2319" width="17.7109375" customWidth="1"/>
    <col min="2570" max="2570" width="27.42578125" customWidth="1"/>
    <col min="2571" max="2571" width="14" customWidth="1"/>
    <col min="2572" max="2575" width="17.7109375" customWidth="1"/>
    <col min="2826" max="2826" width="27.42578125" customWidth="1"/>
    <col min="2827" max="2827" width="14" customWidth="1"/>
    <col min="2828" max="2831" width="17.7109375" customWidth="1"/>
    <col min="3082" max="3082" width="27.42578125" customWidth="1"/>
    <col min="3083" max="3083" width="14" customWidth="1"/>
    <col min="3084" max="3087" width="17.7109375" customWidth="1"/>
    <col min="3338" max="3338" width="27.42578125" customWidth="1"/>
    <col min="3339" max="3339" width="14" customWidth="1"/>
    <col min="3340" max="3343" width="17.7109375" customWidth="1"/>
    <col min="3594" max="3594" width="27.42578125" customWidth="1"/>
    <col min="3595" max="3595" width="14" customWidth="1"/>
    <col min="3596" max="3599" width="17.7109375" customWidth="1"/>
    <col min="3850" max="3850" width="27.42578125" customWidth="1"/>
    <col min="3851" max="3851" width="14" customWidth="1"/>
    <col min="3852" max="3855" width="17.7109375" customWidth="1"/>
    <col min="4106" max="4106" width="27.42578125" customWidth="1"/>
    <col min="4107" max="4107" width="14" customWidth="1"/>
    <col min="4108" max="4111" width="17.7109375" customWidth="1"/>
    <col min="4362" max="4362" width="27.42578125" customWidth="1"/>
    <col min="4363" max="4363" width="14" customWidth="1"/>
    <col min="4364" max="4367" width="17.7109375" customWidth="1"/>
    <col min="4618" max="4618" width="27.42578125" customWidth="1"/>
    <col min="4619" max="4619" width="14" customWidth="1"/>
    <col min="4620" max="4623" width="17.7109375" customWidth="1"/>
    <col min="4874" max="4874" width="27.42578125" customWidth="1"/>
    <col min="4875" max="4875" width="14" customWidth="1"/>
    <col min="4876" max="4879" width="17.7109375" customWidth="1"/>
    <col min="5130" max="5130" width="27.42578125" customWidth="1"/>
    <col min="5131" max="5131" width="14" customWidth="1"/>
    <col min="5132" max="5135" width="17.7109375" customWidth="1"/>
    <col min="5386" max="5386" width="27.42578125" customWidth="1"/>
    <col min="5387" max="5387" width="14" customWidth="1"/>
    <col min="5388" max="5391" width="17.7109375" customWidth="1"/>
    <col min="5642" max="5642" width="27.42578125" customWidth="1"/>
    <col min="5643" max="5643" width="14" customWidth="1"/>
    <col min="5644" max="5647" width="17.7109375" customWidth="1"/>
    <col min="5898" max="5898" width="27.42578125" customWidth="1"/>
    <col min="5899" max="5899" width="14" customWidth="1"/>
    <col min="5900" max="5903" width="17.7109375" customWidth="1"/>
    <col min="6154" max="6154" width="27.42578125" customWidth="1"/>
    <col min="6155" max="6155" width="14" customWidth="1"/>
    <col min="6156" max="6159" width="17.7109375" customWidth="1"/>
    <col min="6410" max="6410" width="27.42578125" customWidth="1"/>
    <col min="6411" max="6411" width="14" customWidth="1"/>
    <col min="6412" max="6415" width="17.7109375" customWidth="1"/>
    <col min="6666" max="6666" width="27.42578125" customWidth="1"/>
    <col min="6667" max="6667" width="14" customWidth="1"/>
    <col min="6668" max="6671" width="17.7109375" customWidth="1"/>
    <col min="6922" max="6922" width="27.42578125" customWidth="1"/>
    <col min="6923" max="6923" width="14" customWidth="1"/>
    <col min="6924" max="6927" width="17.7109375" customWidth="1"/>
    <col min="7178" max="7178" width="27.42578125" customWidth="1"/>
    <col min="7179" max="7179" width="14" customWidth="1"/>
    <col min="7180" max="7183" width="17.7109375" customWidth="1"/>
    <col min="7434" max="7434" width="27.42578125" customWidth="1"/>
    <col min="7435" max="7435" width="14" customWidth="1"/>
    <col min="7436" max="7439" width="17.7109375" customWidth="1"/>
    <col min="7690" max="7690" width="27.42578125" customWidth="1"/>
    <col min="7691" max="7691" width="14" customWidth="1"/>
    <col min="7692" max="7695" width="17.7109375" customWidth="1"/>
    <col min="7946" max="7946" width="27.42578125" customWidth="1"/>
    <col min="7947" max="7947" width="14" customWidth="1"/>
    <col min="7948" max="7951" width="17.7109375" customWidth="1"/>
    <col min="8202" max="8202" width="27.42578125" customWidth="1"/>
    <col min="8203" max="8203" width="14" customWidth="1"/>
    <col min="8204" max="8207" width="17.7109375" customWidth="1"/>
    <col min="8458" max="8458" width="27.42578125" customWidth="1"/>
    <col min="8459" max="8459" width="14" customWidth="1"/>
    <col min="8460" max="8463" width="17.7109375" customWidth="1"/>
    <col min="8714" max="8714" width="27.42578125" customWidth="1"/>
    <col min="8715" max="8715" width="14" customWidth="1"/>
    <col min="8716" max="8719" width="17.7109375" customWidth="1"/>
    <col min="8970" max="8970" width="27.42578125" customWidth="1"/>
    <col min="8971" max="8971" width="14" customWidth="1"/>
    <col min="8972" max="8975" width="17.7109375" customWidth="1"/>
    <col min="9226" max="9226" width="27.42578125" customWidth="1"/>
    <col min="9227" max="9227" width="14" customWidth="1"/>
    <col min="9228" max="9231" width="17.7109375" customWidth="1"/>
    <col min="9482" max="9482" width="27.42578125" customWidth="1"/>
    <col min="9483" max="9483" width="14" customWidth="1"/>
    <col min="9484" max="9487" width="17.7109375" customWidth="1"/>
    <col min="9738" max="9738" width="27.42578125" customWidth="1"/>
    <col min="9739" max="9739" width="14" customWidth="1"/>
    <col min="9740" max="9743" width="17.7109375" customWidth="1"/>
    <col min="9994" max="9994" width="27.42578125" customWidth="1"/>
    <col min="9995" max="9995" width="14" customWidth="1"/>
    <col min="9996" max="9999" width="17.7109375" customWidth="1"/>
    <col min="10250" max="10250" width="27.42578125" customWidth="1"/>
    <col min="10251" max="10251" width="14" customWidth="1"/>
    <col min="10252" max="10255" width="17.7109375" customWidth="1"/>
    <col min="10506" max="10506" width="27.42578125" customWidth="1"/>
    <col min="10507" max="10507" width="14" customWidth="1"/>
    <col min="10508" max="10511" width="17.7109375" customWidth="1"/>
    <col min="10762" max="10762" width="27.42578125" customWidth="1"/>
    <col min="10763" max="10763" width="14" customWidth="1"/>
    <col min="10764" max="10767" width="17.7109375" customWidth="1"/>
    <col min="11018" max="11018" width="27.42578125" customWidth="1"/>
    <col min="11019" max="11019" width="14" customWidth="1"/>
    <col min="11020" max="11023" width="17.7109375" customWidth="1"/>
    <col min="11274" max="11274" width="27.42578125" customWidth="1"/>
    <col min="11275" max="11275" width="14" customWidth="1"/>
    <col min="11276" max="11279" width="17.7109375" customWidth="1"/>
    <col min="11530" max="11530" width="27.42578125" customWidth="1"/>
    <col min="11531" max="11531" width="14" customWidth="1"/>
    <col min="11532" max="11535" width="17.7109375" customWidth="1"/>
    <col min="11786" max="11786" width="27.42578125" customWidth="1"/>
    <col min="11787" max="11787" width="14" customWidth="1"/>
    <col min="11788" max="11791" width="17.7109375" customWidth="1"/>
    <col min="12042" max="12042" width="27.42578125" customWidth="1"/>
    <col min="12043" max="12043" width="14" customWidth="1"/>
    <col min="12044" max="12047" width="17.7109375" customWidth="1"/>
    <col min="12298" max="12298" width="27.42578125" customWidth="1"/>
    <col min="12299" max="12299" width="14" customWidth="1"/>
    <col min="12300" max="12303" width="17.7109375" customWidth="1"/>
    <col min="12554" max="12554" width="27.42578125" customWidth="1"/>
    <col min="12555" max="12555" width="14" customWidth="1"/>
    <col min="12556" max="12559" width="17.7109375" customWidth="1"/>
    <col min="12810" max="12810" width="27.42578125" customWidth="1"/>
    <col min="12811" max="12811" width="14" customWidth="1"/>
    <col min="12812" max="12815" width="17.7109375" customWidth="1"/>
    <col min="13066" max="13066" width="27.42578125" customWidth="1"/>
    <col min="13067" max="13067" width="14" customWidth="1"/>
    <col min="13068" max="13071" width="17.7109375" customWidth="1"/>
    <col min="13322" max="13322" width="27.42578125" customWidth="1"/>
    <col min="13323" max="13323" width="14" customWidth="1"/>
    <col min="13324" max="13327" width="17.7109375" customWidth="1"/>
    <col min="13578" max="13578" width="27.42578125" customWidth="1"/>
    <col min="13579" max="13579" width="14" customWidth="1"/>
    <col min="13580" max="13583" width="17.7109375" customWidth="1"/>
    <col min="13834" max="13834" width="27.42578125" customWidth="1"/>
    <col min="13835" max="13835" width="14" customWidth="1"/>
    <col min="13836" max="13839" width="17.7109375" customWidth="1"/>
    <col min="14090" max="14090" width="27.42578125" customWidth="1"/>
    <col min="14091" max="14091" width="14" customWidth="1"/>
    <col min="14092" max="14095" width="17.7109375" customWidth="1"/>
    <col min="14346" max="14346" width="27.42578125" customWidth="1"/>
    <col min="14347" max="14347" width="14" customWidth="1"/>
    <col min="14348" max="14351" width="17.7109375" customWidth="1"/>
    <col min="14602" max="14602" width="27.42578125" customWidth="1"/>
    <col min="14603" max="14603" width="14" customWidth="1"/>
    <col min="14604" max="14607" width="17.7109375" customWidth="1"/>
    <col min="14858" max="14858" width="27.42578125" customWidth="1"/>
    <col min="14859" max="14859" width="14" customWidth="1"/>
    <col min="14860" max="14863" width="17.7109375" customWidth="1"/>
    <col min="15114" max="15114" width="27.42578125" customWidth="1"/>
    <col min="15115" max="15115" width="14" customWidth="1"/>
    <col min="15116" max="15119" width="17.7109375" customWidth="1"/>
    <col min="15370" max="15370" width="27.42578125" customWidth="1"/>
    <col min="15371" max="15371" width="14" customWidth="1"/>
    <col min="15372" max="15375" width="17.7109375" customWidth="1"/>
    <col min="15626" max="15626" width="27.42578125" customWidth="1"/>
    <col min="15627" max="15627" width="14" customWidth="1"/>
    <col min="15628" max="15631" width="17.7109375" customWidth="1"/>
    <col min="15882" max="15882" width="27.42578125" customWidth="1"/>
    <col min="15883" max="15883" width="14" customWidth="1"/>
    <col min="15884" max="15887" width="17.7109375" customWidth="1"/>
    <col min="16138" max="16138" width="27.42578125" customWidth="1"/>
    <col min="16139" max="16139" width="14" customWidth="1"/>
    <col min="16140" max="16143" width="17.7109375" customWidth="1"/>
  </cols>
  <sheetData>
    <row r="2" spans="1:19" ht="27" x14ac:dyDescent="0.25">
      <c r="A2" s="67" t="s">
        <v>46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</row>
    <row r="3" spans="1:19" ht="25.5" customHeight="1" x14ac:dyDescent="0.25">
      <c r="A3" s="72" t="s">
        <v>0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</row>
    <row r="4" spans="1:19" ht="29.25" customHeight="1" x14ac:dyDescent="0.25">
      <c r="A4" s="72" t="s">
        <v>1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</row>
    <row r="5" spans="1:19" ht="25.5" customHeight="1" x14ac:dyDescent="0.25">
      <c r="A5" s="72" t="s">
        <v>2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</row>
    <row r="6" spans="1:19" ht="29.25" customHeight="1" x14ac:dyDescent="0.25">
      <c r="A6" s="72" t="s">
        <v>3</v>
      </c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</row>
    <row r="7" spans="1:19" ht="27.75" customHeight="1" x14ac:dyDescent="0.25">
      <c r="A7" s="72" t="s">
        <v>4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</row>
    <row r="8" spans="1:19" ht="18.75" customHeight="1" x14ac:dyDescent="0.25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</row>
    <row r="10" spans="1:19" ht="39.950000000000003" customHeight="1" x14ac:dyDescent="0.25">
      <c r="A10" s="73" t="s">
        <v>5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5"/>
    </row>
    <row r="11" spans="1:19" ht="9.6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5"/>
    </row>
    <row r="12" spans="1:19" ht="39.75" customHeight="1" x14ac:dyDescent="0.25">
      <c r="A12" s="54" t="s">
        <v>6</v>
      </c>
      <c r="B12" s="55" t="s">
        <v>7</v>
      </c>
      <c r="C12" s="55" t="s">
        <v>8</v>
      </c>
      <c r="D12" s="56"/>
      <c r="E12" s="57" t="s">
        <v>9</v>
      </c>
      <c r="F12" s="57" t="s">
        <v>49</v>
      </c>
      <c r="G12" s="57" t="s">
        <v>37</v>
      </c>
      <c r="H12" s="57" t="s">
        <v>11</v>
      </c>
      <c r="I12" s="58"/>
      <c r="J12" s="57" t="s">
        <v>12</v>
      </c>
      <c r="K12" s="57" t="s">
        <v>47</v>
      </c>
      <c r="L12" s="57" t="s">
        <v>38</v>
      </c>
      <c r="M12" s="57" t="s">
        <v>13</v>
      </c>
      <c r="N12" s="58"/>
      <c r="O12" s="59" t="s">
        <v>39</v>
      </c>
    </row>
    <row r="13" spans="1:19" ht="32.1" customHeight="1" x14ac:dyDescent="0.25">
      <c r="A13" s="6" t="s">
        <v>14</v>
      </c>
      <c r="B13" s="7">
        <v>15</v>
      </c>
      <c r="C13" s="7">
        <v>15</v>
      </c>
      <c r="D13" s="8"/>
      <c r="E13" s="9">
        <v>42</v>
      </c>
      <c r="F13" s="9">
        <f>+C13*E13</f>
        <v>630</v>
      </c>
      <c r="G13" s="38"/>
      <c r="H13" s="9">
        <f>C13*G13</f>
        <v>0</v>
      </c>
      <c r="I13" s="10"/>
      <c r="J13" s="9">
        <v>44</v>
      </c>
      <c r="K13" s="9">
        <f>+C13*J13</f>
        <v>660</v>
      </c>
      <c r="L13" s="38"/>
      <c r="M13" s="9">
        <f>C13*L13</f>
        <v>0</v>
      </c>
      <c r="N13" s="10"/>
      <c r="O13" s="11">
        <f t="shared" ref="O13:O25" si="0">H13+M13</f>
        <v>0</v>
      </c>
      <c r="P13" s="12"/>
    </row>
    <row r="14" spans="1:19" ht="32.1" customHeight="1" x14ac:dyDescent="0.25">
      <c r="A14" s="6" t="s">
        <v>15</v>
      </c>
      <c r="B14" s="13">
        <v>15</v>
      </c>
      <c r="C14" s="7">
        <v>254000</v>
      </c>
      <c r="D14" s="8"/>
      <c r="E14" s="14">
        <v>6.0000000000000001E-3</v>
      </c>
      <c r="F14" s="9">
        <f t="shared" ref="F14:F25" si="1">+C14*E14</f>
        <v>1524</v>
      </c>
      <c r="G14" s="38"/>
      <c r="H14" s="9">
        <f t="shared" ref="H14:H25" si="2">C14*G14</f>
        <v>0</v>
      </c>
      <c r="I14" s="15"/>
      <c r="J14" s="14">
        <v>6.0000000000000001E-3</v>
      </c>
      <c r="K14" s="9">
        <f t="shared" ref="K14:K25" si="3">+C14*J14</f>
        <v>1524</v>
      </c>
      <c r="L14" s="39"/>
      <c r="M14" s="9">
        <f t="shared" ref="M14:M25" si="4">C14*L14</f>
        <v>0</v>
      </c>
      <c r="N14" s="15"/>
      <c r="O14" s="11">
        <f t="shared" si="0"/>
        <v>0</v>
      </c>
      <c r="R14" s="16"/>
    </row>
    <row r="15" spans="1:19" ht="32.1" customHeight="1" x14ac:dyDescent="0.25">
      <c r="A15" s="6" t="s">
        <v>16</v>
      </c>
      <c r="B15" s="13">
        <v>18</v>
      </c>
      <c r="C15" s="7">
        <v>260000</v>
      </c>
      <c r="D15" s="8"/>
      <c r="E15" s="14">
        <v>5.0000000000000001E-3</v>
      </c>
      <c r="F15" s="9">
        <f t="shared" si="1"/>
        <v>1300</v>
      </c>
      <c r="G15" s="38"/>
      <c r="H15" s="9">
        <f t="shared" si="2"/>
        <v>0</v>
      </c>
      <c r="I15" s="15"/>
      <c r="J15" s="14">
        <v>5.0000000000000001E-3</v>
      </c>
      <c r="K15" s="9">
        <f t="shared" si="3"/>
        <v>1300</v>
      </c>
      <c r="L15" s="39"/>
      <c r="M15" s="9">
        <f t="shared" si="4"/>
        <v>0</v>
      </c>
      <c r="N15" s="15"/>
      <c r="O15" s="11">
        <f t="shared" si="0"/>
        <v>0</v>
      </c>
      <c r="Q15" s="16"/>
      <c r="R15" s="17"/>
    </row>
    <row r="16" spans="1:19" ht="32.1" customHeight="1" x14ac:dyDescent="0.25">
      <c r="A16" s="6" t="s">
        <v>17</v>
      </c>
      <c r="B16" s="13">
        <v>18</v>
      </c>
      <c r="C16" s="18">
        <v>242500</v>
      </c>
      <c r="D16" s="8"/>
      <c r="E16" s="14">
        <v>4.0000000000000001E-3</v>
      </c>
      <c r="F16" s="9">
        <f t="shared" si="1"/>
        <v>970</v>
      </c>
      <c r="G16" s="38"/>
      <c r="H16" s="9">
        <f t="shared" si="2"/>
        <v>0</v>
      </c>
      <c r="I16" s="19"/>
      <c r="J16" s="14">
        <v>4.0000000000000001E-3</v>
      </c>
      <c r="K16" s="9">
        <f t="shared" si="3"/>
        <v>970</v>
      </c>
      <c r="L16" s="39"/>
      <c r="M16" s="9">
        <f t="shared" si="4"/>
        <v>0</v>
      </c>
      <c r="N16" s="19"/>
      <c r="O16" s="11">
        <f t="shared" si="0"/>
        <v>0</v>
      </c>
      <c r="Q16" s="16"/>
      <c r="R16" s="17"/>
      <c r="S16" s="60"/>
    </row>
    <row r="17" spans="1:18" ht="32.1" customHeight="1" x14ac:dyDescent="0.25">
      <c r="A17" s="6" t="s">
        <v>18</v>
      </c>
      <c r="B17" s="13">
        <v>13</v>
      </c>
      <c r="C17" s="18">
        <v>17500</v>
      </c>
      <c r="D17" s="8"/>
      <c r="E17" s="14">
        <v>4.0000000000000001E-3</v>
      </c>
      <c r="F17" s="9">
        <f t="shared" si="1"/>
        <v>70</v>
      </c>
      <c r="G17" s="38"/>
      <c r="H17" s="9">
        <f t="shared" si="2"/>
        <v>0</v>
      </c>
      <c r="I17" s="19"/>
      <c r="J17" s="14">
        <v>4.0000000000000001E-3</v>
      </c>
      <c r="K17" s="9">
        <f t="shared" si="3"/>
        <v>70</v>
      </c>
      <c r="L17" s="39"/>
      <c r="M17" s="9">
        <f t="shared" si="4"/>
        <v>0</v>
      </c>
      <c r="N17" s="19"/>
      <c r="O17" s="11">
        <f t="shared" si="0"/>
        <v>0</v>
      </c>
      <c r="Q17" s="16"/>
      <c r="R17" s="17"/>
    </row>
    <row r="18" spans="1:18" ht="32.1" customHeight="1" x14ac:dyDescent="0.25">
      <c r="A18" s="6" t="s">
        <v>19</v>
      </c>
      <c r="B18" s="13">
        <v>3</v>
      </c>
      <c r="C18" s="7">
        <v>12000</v>
      </c>
      <c r="D18" s="8"/>
      <c r="E18" s="14">
        <v>8.9999999999999993E-3</v>
      </c>
      <c r="F18" s="9">
        <f t="shared" si="1"/>
        <v>107.99999999999999</v>
      </c>
      <c r="G18" s="38"/>
      <c r="H18" s="9">
        <f t="shared" si="2"/>
        <v>0</v>
      </c>
      <c r="I18" s="19"/>
      <c r="J18" s="14">
        <v>0.01</v>
      </c>
      <c r="K18" s="9">
        <f t="shared" si="3"/>
        <v>120</v>
      </c>
      <c r="L18" s="39"/>
      <c r="M18" s="9">
        <f t="shared" si="4"/>
        <v>0</v>
      </c>
      <c r="N18" s="19"/>
      <c r="O18" s="11">
        <f t="shared" si="0"/>
        <v>0</v>
      </c>
      <c r="Q18" s="16"/>
      <c r="R18" s="17"/>
    </row>
    <row r="19" spans="1:18" ht="32.1" customHeight="1" x14ac:dyDescent="0.25">
      <c r="A19" s="6" t="s">
        <v>20</v>
      </c>
      <c r="B19" s="13">
        <v>4</v>
      </c>
      <c r="C19" s="7">
        <v>9000</v>
      </c>
      <c r="D19" s="8"/>
      <c r="E19" s="14">
        <v>0.01</v>
      </c>
      <c r="F19" s="9">
        <f t="shared" si="1"/>
        <v>90</v>
      </c>
      <c r="G19" s="38"/>
      <c r="H19" s="9">
        <f t="shared" si="2"/>
        <v>0</v>
      </c>
      <c r="I19" s="19"/>
      <c r="J19" s="14">
        <v>1.2E-2</v>
      </c>
      <c r="K19" s="9">
        <f t="shared" si="3"/>
        <v>108</v>
      </c>
      <c r="L19" s="39"/>
      <c r="M19" s="9">
        <f t="shared" si="4"/>
        <v>0</v>
      </c>
      <c r="N19" s="19"/>
      <c r="O19" s="11">
        <f t="shared" si="0"/>
        <v>0</v>
      </c>
    </row>
    <row r="20" spans="1:18" ht="32.1" customHeight="1" x14ac:dyDescent="0.25">
      <c r="A20" s="6" t="s">
        <v>21</v>
      </c>
      <c r="B20" s="13">
        <v>1</v>
      </c>
      <c r="C20" s="18">
        <v>2000</v>
      </c>
      <c r="D20" s="8"/>
      <c r="E20" s="14">
        <v>1.7999999999999999E-2</v>
      </c>
      <c r="F20" s="9">
        <f t="shared" si="1"/>
        <v>36</v>
      </c>
      <c r="G20" s="38"/>
      <c r="H20" s="9">
        <f t="shared" si="2"/>
        <v>0</v>
      </c>
      <c r="I20" s="19"/>
      <c r="J20" s="14">
        <v>1.9E-2</v>
      </c>
      <c r="K20" s="9">
        <f t="shared" si="3"/>
        <v>38</v>
      </c>
      <c r="L20" s="39"/>
      <c r="M20" s="9">
        <f t="shared" si="4"/>
        <v>0</v>
      </c>
      <c r="N20" s="19"/>
      <c r="O20" s="11">
        <f t="shared" si="0"/>
        <v>0</v>
      </c>
    </row>
    <row r="21" spans="1:18" ht="32.1" customHeight="1" x14ac:dyDescent="0.25">
      <c r="A21" s="6" t="s">
        <v>22</v>
      </c>
      <c r="B21" s="13">
        <v>1</v>
      </c>
      <c r="C21" s="7">
        <v>22500</v>
      </c>
      <c r="D21" s="8"/>
      <c r="E21" s="14">
        <v>4.8000000000000001E-2</v>
      </c>
      <c r="F21" s="9">
        <f t="shared" si="1"/>
        <v>1080</v>
      </c>
      <c r="G21" s="38"/>
      <c r="H21" s="9">
        <f t="shared" si="2"/>
        <v>0</v>
      </c>
      <c r="I21" s="19"/>
      <c r="J21" s="14">
        <v>0.05</v>
      </c>
      <c r="K21" s="9">
        <f t="shared" si="3"/>
        <v>1125</v>
      </c>
      <c r="L21" s="39"/>
      <c r="M21" s="9">
        <f t="shared" si="4"/>
        <v>0</v>
      </c>
      <c r="N21" s="19"/>
      <c r="O21" s="11">
        <f t="shared" si="0"/>
        <v>0</v>
      </c>
    </row>
    <row r="22" spans="1:18" ht="32.1" customHeight="1" x14ac:dyDescent="0.25">
      <c r="A22" s="6" t="s">
        <v>23</v>
      </c>
      <c r="B22" s="13">
        <v>5</v>
      </c>
      <c r="C22" s="7">
        <v>6000</v>
      </c>
      <c r="D22" s="8"/>
      <c r="E22" s="14">
        <v>1.7000000000000001E-2</v>
      </c>
      <c r="F22" s="9">
        <f t="shared" si="1"/>
        <v>102.00000000000001</v>
      </c>
      <c r="G22" s="38"/>
      <c r="H22" s="9">
        <f t="shared" si="2"/>
        <v>0</v>
      </c>
      <c r="I22" s="19"/>
      <c r="J22" s="14">
        <v>0.02</v>
      </c>
      <c r="K22" s="9">
        <f t="shared" si="3"/>
        <v>120</v>
      </c>
      <c r="L22" s="39"/>
      <c r="M22" s="9">
        <f t="shared" si="4"/>
        <v>0</v>
      </c>
      <c r="N22" s="19"/>
      <c r="O22" s="11">
        <f t="shared" si="0"/>
        <v>0</v>
      </c>
    </row>
    <row r="23" spans="1:18" ht="32.1" customHeight="1" x14ac:dyDescent="0.25">
      <c r="A23" s="6" t="s">
        <v>24</v>
      </c>
      <c r="B23" s="13">
        <v>5</v>
      </c>
      <c r="C23" s="7">
        <v>6000</v>
      </c>
      <c r="D23" s="8"/>
      <c r="E23" s="14">
        <v>1.2999999999999999E-2</v>
      </c>
      <c r="F23" s="9">
        <f t="shared" si="1"/>
        <v>78</v>
      </c>
      <c r="G23" s="38"/>
      <c r="H23" s="9">
        <f t="shared" si="2"/>
        <v>0</v>
      </c>
      <c r="I23" s="19"/>
      <c r="J23" s="14">
        <v>1.4999999999999999E-2</v>
      </c>
      <c r="K23" s="9">
        <f t="shared" si="3"/>
        <v>90</v>
      </c>
      <c r="L23" s="39"/>
      <c r="M23" s="9">
        <f t="shared" si="4"/>
        <v>0</v>
      </c>
      <c r="N23" s="19"/>
      <c r="O23" s="11">
        <f t="shared" si="0"/>
        <v>0</v>
      </c>
    </row>
    <row r="24" spans="1:18" ht="32.1" customHeight="1" x14ac:dyDescent="0.25">
      <c r="A24" s="6" t="s">
        <v>25</v>
      </c>
      <c r="B24" s="13">
        <v>1</v>
      </c>
      <c r="C24" s="7">
        <v>1900</v>
      </c>
      <c r="D24" s="8"/>
      <c r="E24" s="14">
        <v>3.5999999999999997E-2</v>
      </c>
      <c r="F24" s="9">
        <f t="shared" si="1"/>
        <v>68.399999999999991</v>
      </c>
      <c r="G24" s="38"/>
      <c r="H24" s="9">
        <f t="shared" si="2"/>
        <v>0</v>
      </c>
      <c r="I24" s="19"/>
      <c r="J24" s="14">
        <v>0.05</v>
      </c>
      <c r="K24" s="9">
        <f t="shared" si="3"/>
        <v>95</v>
      </c>
      <c r="L24" s="39"/>
      <c r="M24" s="9">
        <f t="shared" si="4"/>
        <v>0</v>
      </c>
      <c r="N24" s="19"/>
      <c r="O24" s="11">
        <f t="shared" si="0"/>
        <v>0</v>
      </c>
    </row>
    <row r="25" spans="1:18" ht="32.1" customHeight="1" thickBot="1" x14ac:dyDescent="0.3">
      <c r="A25" s="6" t="s">
        <v>26</v>
      </c>
      <c r="B25" s="13">
        <v>2</v>
      </c>
      <c r="C25" s="7">
        <v>4500</v>
      </c>
      <c r="D25" s="8"/>
      <c r="E25" s="14">
        <v>4.0000000000000001E-3</v>
      </c>
      <c r="F25" s="9">
        <f t="shared" si="1"/>
        <v>18</v>
      </c>
      <c r="G25" s="38"/>
      <c r="H25" s="9">
        <f t="shared" si="2"/>
        <v>0</v>
      </c>
      <c r="I25" s="19"/>
      <c r="J25" s="14">
        <v>5.0000000000000001E-3</v>
      </c>
      <c r="K25" s="9">
        <f t="shared" si="3"/>
        <v>22.5</v>
      </c>
      <c r="L25" s="46"/>
      <c r="M25" s="47">
        <f t="shared" si="4"/>
        <v>0</v>
      </c>
      <c r="N25" s="19"/>
      <c r="O25" s="48">
        <f t="shared" si="0"/>
        <v>0</v>
      </c>
    </row>
    <row r="26" spans="1:18" ht="36" customHeight="1" thickBot="1" x14ac:dyDescent="0.3">
      <c r="A26" s="20"/>
      <c r="B26" s="20"/>
      <c r="C26" s="20"/>
      <c r="D26" s="20"/>
      <c r="E26" s="20"/>
      <c r="F26" s="45">
        <f>SUM(F13:F25)</f>
        <v>6074.4</v>
      </c>
      <c r="G26" s="20"/>
      <c r="H26" s="20"/>
      <c r="I26" s="20"/>
      <c r="J26" s="40"/>
      <c r="K26" s="44">
        <f>SUM(K13:K25)</f>
        <v>6242.5</v>
      </c>
      <c r="L26" s="68" t="s">
        <v>27</v>
      </c>
      <c r="M26" s="69"/>
      <c r="N26" s="49"/>
      <c r="O26" s="50">
        <f>SUM(O13:O25)</f>
        <v>0</v>
      </c>
      <c r="P26" s="21"/>
      <c r="Q26" s="41"/>
    </row>
    <row r="27" spans="1:18" ht="11.45" customHeight="1" x14ac:dyDescent="0.25">
      <c r="A27" s="22"/>
      <c r="B27" s="22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4"/>
      <c r="P27" s="21"/>
    </row>
    <row r="28" spans="1:18" ht="38.25" customHeight="1" x14ac:dyDescent="0.25">
      <c r="A28" s="76" t="s">
        <v>28</v>
      </c>
      <c r="B28" s="77"/>
      <c r="C28" s="55" t="s">
        <v>8</v>
      </c>
      <c r="D28" s="55"/>
      <c r="E28" s="57" t="s">
        <v>9</v>
      </c>
      <c r="F28" s="57" t="s">
        <v>49</v>
      </c>
      <c r="G28" s="57" t="s">
        <v>37</v>
      </c>
      <c r="H28" s="57" t="s">
        <v>11</v>
      </c>
      <c r="I28" s="58"/>
      <c r="J28" s="57" t="s">
        <v>12</v>
      </c>
      <c r="K28" s="57" t="s">
        <v>47</v>
      </c>
      <c r="L28" s="57" t="s">
        <v>38</v>
      </c>
      <c r="M28" s="57" t="s">
        <v>13</v>
      </c>
      <c r="N28" s="58"/>
      <c r="O28" s="59" t="s">
        <v>40</v>
      </c>
    </row>
    <row r="29" spans="1:18" ht="35.1" customHeight="1" x14ac:dyDescent="0.25">
      <c r="A29" s="78" t="s">
        <v>29</v>
      </c>
      <c r="B29" s="79"/>
      <c r="C29" s="25">
        <v>500</v>
      </c>
      <c r="D29" s="18"/>
      <c r="E29" s="9">
        <v>0.45</v>
      </c>
      <c r="F29" s="9">
        <f>+C29*E29</f>
        <v>225</v>
      </c>
      <c r="G29" s="38"/>
      <c r="H29" s="9">
        <f>C29*G29</f>
        <v>0</v>
      </c>
      <c r="I29" s="15"/>
      <c r="J29" s="14">
        <v>0.47</v>
      </c>
      <c r="K29" s="14">
        <f>+C29*J29</f>
        <v>235</v>
      </c>
      <c r="L29" s="39"/>
      <c r="M29" s="9">
        <f>C29*L29</f>
        <v>0</v>
      </c>
      <c r="N29" s="15"/>
      <c r="O29" s="26">
        <f>H29+M29</f>
        <v>0</v>
      </c>
      <c r="P29" s="12"/>
      <c r="R29" s="27"/>
    </row>
    <row r="30" spans="1:18" ht="35.1" customHeight="1" x14ac:dyDescent="0.25">
      <c r="A30" s="80" t="s">
        <v>30</v>
      </c>
      <c r="B30" s="80"/>
      <c r="C30" s="25">
        <v>20000</v>
      </c>
      <c r="D30" s="18"/>
      <c r="E30" s="14">
        <v>0.05</v>
      </c>
      <c r="F30" s="14">
        <f>+C30*E30</f>
        <v>1000</v>
      </c>
      <c r="G30" s="39"/>
      <c r="H30" s="9">
        <f>C30*G30</f>
        <v>0</v>
      </c>
      <c r="I30" s="12"/>
      <c r="J30" s="14">
        <v>5.7000000000000002E-2</v>
      </c>
      <c r="K30" s="14">
        <f>+C30*J30</f>
        <v>1140</v>
      </c>
      <c r="L30" s="39"/>
      <c r="M30" s="9">
        <f>C30*L30</f>
        <v>0</v>
      </c>
      <c r="N30" s="12"/>
      <c r="O30" s="26">
        <f>H30+M30</f>
        <v>0</v>
      </c>
      <c r="P30" s="12"/>
    </row>
    <row r="31" spans="1:18" ht="9.75" customHeight="1" x14ac:dyDescent="0.35">
      <c r="A31" s="28"/>
      <c r="B31" s="28"/>
      <c r="C31" s="29"/>
      <c r="D31" s="29"/>
      <c r="E31" s="29"/>
      <c r="F31" s="29"/>
      <c r="G31" s="29"/>
      <c r="H31" s="30"/>
      <c r="I31" s="30"/>
      <c r="J31" s="30"/>
      <c r="K31" s="30"/>
      <c r="L31" s="30"/>
      <c r="M31" s="30"/>
      <c r="N31" s="30"/>
      <c r="O31" s="31"/>
    </row>
    <row r="32" spans="1:18" ht="40.5" customHeight="1" x14ac:dyDescent="0.25">
      <c r="A32" s="61" t="s">
        <v>31</v>
      </c>
      <c r="B32" s="55" t="s">
        <v>7</v>
      </c>
      <c r="C32" s="55" t="s">
        <v>32</v>
      </c>
      <c r="D32" s="55"/>
      <c r="E32" s="57" t="s">
        <v>33</v>
      </c>
      <c r="F32" s="57" t="s">
        <v>49</v>
      </c>
      <c r="G32" s="57" t="s">
        <v>37</v>
      </c>
      <c r="H32" s="57" t="s">
        <v>10</v>
      </c>
      <c r="I32" s="58"/>
      <c r="J32" s="57" t="s">
        <v>34</v>
      </c>
      <c r="K32" s="57" t="s">
        <v>47</v>
      </c>
      <c r="L32" s="57" t="s">
        <v>38</v>
      </c>
      <c r="M32" s="62" t="s">
        <v>35</v>
      </c>
      <c r="N32" s="63"/>
      <c r="O32" s="59" t="s">
        <v>40</v>
      </c>
    </row>
    <row r="33" spans="1:19" ht="35.1" customHeight="1" x14ac:dyDescent="0.25">
      <c r="A33" s="6" t="s">
        <v>36</v>
      </c>
      <c r="B33" s="13">
        <v>8</v>
      </c>
      <c r="C33" s="18">
        <v>55</v>
      </c>
      <c r="D33" s="18"/>
      <c r="E33" s="9">
        <v>18</v>
      </c>
      <c r="F33" s="9">
        <f>+C33*E33</f>
        <v>990</v>
      </c>
      <c r="G33" s="38"/>
      <c r="H33" s="9">
        <f>C33*G33</f>
        <v>0</v>
      </c>
      <c r="I33" s="12"/>
      <c r="J33" s="9">
        <v>19</v>
      </c>
      <c r="K33" s="9">
        <f>+C33*J33</f>
        <v>1045</v>
      </c>
      <c r="L33" s="38"/>
      <c r="M33" s="9">
        <f>C33*L33</f>
        <v>0</v>
      </c>
      <c r="N33" s="12"/>
      <c r="O33" s="26">
        <f>H33+M33</f>
        <v>0</v>
      </c>
    </row>
    <row r="34" spans="1:19" ht="9" customHeight="1" thickBot="1" x14ac:dyDescent="0.4">
      <c r="A34" s="28"/>
      <c r="B34" s="28"/>
      <c r="C34" s="29"/>
      <c r="D34" s="29"/>
      <c r="E34" s="29"/>
      <c r="F34" s="29"/>
      <c r="G34" s="29"/>
      <c r="H34" s="30"/>
      <c r="I34" s="30"/>
      <c r="J34" s="32"/>
      <c r="K34" s="10"/>
      <c r="L34" s="10"/>
      <c r="M34" s="30"/>
      <c r="N34" s="30"/>
      <c r="O34" s="31"/>
    </row>
    <row r="35" spans="1:19" ht="42" customHeight="1" thickBot="1" x14ac:dyDescent="0.3">
      <c r="B35" s="33"/>
      <c r="C35" s="33"/>
      <c r="D35" s="33"/>
      <c r="E35" s="33"/>
      <c r="F35" s="44">
        <f>+F29+F30+F33</f>
        <v>2215</v>
      </c>
      <c r="G35" s="33"/>
      <c r="H35" s="42"/>
      <c r="I35" s="43"/>
      <c r="J35" s="43"/>
      <c r="K35" s="44">
        <f>+K29+K30+K33</f>
        <v>2420</v>
      </c>
      <c r="L35" s="70" t="s">
        <v>48</v>
      </c>
      <c r="M35" s="71"/>
      <c r="N35" s="52" t="e">
        <f>O26+#REF!+#REF!+#REF!</f>
        <v>#REF!</v>
      </c>
      <c r="O35" s="53">
        <f>O26+O29+O30+O33</f>
        <v>0</v>
      </c>
      <c r="P35" s="51"/>
      <c r="Q35" s="2"/>
      <c r="R35" s="41"/>
      <c r="S35" s="27"/>
    </row>
    <row r="36" spans="1:19" ht="7.5" customHeight="1" x14ac:dyDescent="0.25">
      <c r="A36" s="22"/>
      <c r="B36" s="22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5"/>
    </row>
    <row r="38" spans="1:19" x14ac:dyDescent="0.25">
      <c r="A38"/>
      <c r="B38"/>
      <c r="C38"/>
      <c r="D38"/>
      <c r="E38"/>
      <c r="F38"/>
      <c r="G38"/>
      <c r="O38"/>
    </row>
    <row r="39" spans="1:19" ht="15" customHeight="1" x14ac:dyDescent="0.25">
      <c r="A39" s="65" t="s">
        <v>41</v>
      </c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</row>
    <row r="40" spans="1:19" ht="23.25" customHeight="1" x14ac:dyDescent="0.25">
      <c r="A40" s="36"/>
      <c r="B40" s="36"/>
      <c r="C40" s="36"/>
      <c r="D40" s="36"/>
      <c r="E40" s="36"/>
      <c r="F40" s="36"/>
      <c r="G40" s="36"/>
      <c r="H40" s="36"/>
      <c r="O40"/>
    </row>
    <row r="41" spans="1:19" x14ac:dyDescent="0.25">
      <c r="A41"/>
      <c r="B41"/>
      <c r="C41"/>
      <c r="D41"/>
      <c r="E41"/>
      <c r="G41"/>
      <c r="K41" s="2"/>
      <c r="O41"/>
    </row>
    <row r="42" spans="1:19" x14ac:dyDescent="0.25">
      <c r="A42"/>
      <c r="B42"/>
      <c r="C42"/>
      <c r="D42"/>
      <c r="E42" s="66" t="s">
        <v>42</v>
      </c>
      <c r="F42" s="66"/>
      <c r="G42" s="66"/>
      <c r="H42" s="66"/>
      <c r="I42" s="66"/>
      <c r="J42" s="66"/>
      <c r="K42" s="66"/>
      <c r="L42" s="66"/>
      <c r="M42" s="66"/>
      <c r="N42" s="66"/>
      <c r="O42" s="66"/>
    </row>
    <row r="43" spans="1:19" x14ac:dyDescent="0.25">
      <c r="A43"/>
      <c r="B43"/>
      <c r="C43"/>
      <c r="D43"/>
      <c r="E43" s="36"/>
      <c r="F43" s="36"/>
      <c r="G43" s="36"/>
      <c r="H43" s="36"/>
      <c r="I43" s="36"/>
      <c r="J43" s="36"/>
      <c r="K43" s="36"/>
      <c r="L43" s="36"/>
      <c r="O43"/>
    </row>
    <row r="44" spans="1:19" x14ac:dyDescent="0.25">
      <c r="A44"/>
      <c r="B44"/>
      <c r="C44"/>
      <c r="D44"/>
      <c r="E44" s="36"/>
      <c r="F44" s="36"/>
      <c r="G44" s="36"/>
      <c r="H44" s="36"/>
      <c r="I44" s="36"/>
      <c r="J44" s="36"/>
      <c r="K44" s="36"/>
      <c r="L44" s="36"/>
      <c r="O44"/>
    </row>
    <row r="45" spans="1:19" x14ac:dyDescent="0.25">
      <c r="A45"/>
      <c r="B45"/>
      <c r="C45"/>
      <c r="D45"/>
      <c r="E45" s="36"/>
      <c r="F45" s="36"/>
      <c r="G45" s="64" t="s">
        <v>43</v>
      </c>
      <c r="H45" s="64"/>
      <c r="I45" s="64"/>
      <c r="J45" s="64"/>
      <c r="K45" s="64"/>
      <c r="L45" s="64"/>
      <c r="M45" s="64"/>
      <c r="N45" s="64"/>
      <c r="O45" s="64"/>
    </row>
    <row r="46" spans="1:19" x14ac:dyDescent="0.25">
      <c r="A46"/>
      <c r="B46"/>
      <c r="C46"/>
      <c r="D46"/>
      <c r="E46" s="36"/>
      <c r="F46" s="36"/>
      <c r="G46" s="37"/>
      <c r="H46" s="37"/>
      <c r="I46" s="37"/>
      <c r="J46" s="37"/>
      <c r="K46" s="37"/>
      <c r="L46" s="37"/>
      <c r="M46" s="37"/>
      <c r="N46" s="37"/>
      <c r="O46" s="37"/>
    </row>
    <row r="47" spans="1:19" x14ac:dyDescent="0.25">
      <c r="A47"/>
      <c r="B47"/>
      <c r="C47"/>
      <c r="D47"/>
      <c r="E47" s="36"/>
      <c r="F47" s="36"/>
      <c r="G47" s="37"/>
      <c r="H47" s="37"/>
      <c r="I47" s="37"/>
      <c r="J47" s="37"/>
      <c r="K47" s="37"/>
      <c r="L47" s="37"/>
      <c r="M47" s="37"/>
      <c r="N47" s="37"/>
      <c r="O47" s="37"/>
    </row>
    <row r="48" spans="1:19" x14ac:dyDescent="0.25">
      <c r="A48"/>
      <c r="B48"/>
      <c r="C48"/>
      <c r="D48"/>
      <c r="E48" s="36"/>
      <c r="F48" s="36"/>
      <c r="G48" s="37"/>
      <c r="H48" s="37"/>
      <c r="I48" s="37"/>
      <c r="J48" s="37"/>
      <c r="K48" s="37"/>
      <c r="L48" s="37"/>
      <c r="M48" s="37"/>
      <c r="N48" s="37"/>
      <c r="O48" s="37"/>
    </row>
    <row r="49" spans="1:15" x14ac:dyDescent="0.25">
      <c r="A49"/>
      <c r="B49"/>
      <c r="C49"/>
      <c r="D49"/>
      <c r="E49" s="36"/>
      <c r="F49" s="36"/>
      <c r="G49" s="36"/>
      <c r="H49" s="64" t="s">
        <v>44</v>
      </c>
      <c r="I49" s="64"/>
      <c r="J49" s="64"/>
      <c r="K49" s="64"/>
      <c r="L49" s="64"/>
      <c r="M49" s="64"/>
      <c r="N49" s="64"/>
      <c r="O49" s="64"/>
    </row>
    <row r="50" spans="1:15" x14ac:dyDescent="0.25">
      <c r="A50"/>
      <c r="B50"/>
      <c r="C50"/>
      <c r="D50"/>
      <c r="E50" s="36"/>
      <c r="F50" s="36"/>
      <c r="G50" s="36"/>
      <c r="H50" s="64" t="s">
        <v>45</v>
      </c>
      <c r="I50" s="64"/>
      <c r="J50" s="64"/>
      <c r="K50" s="64"/>
      <c r="L50" s="64"/>
      <c r="M50" s="64"/>
      <c r="N50" s="64"/>
      <c r="O50" s="64"/>
    </row>
    <row r="51" spans="1:15" x14ac:dyDescent="0.25">
      <c r="A51"/>
      <c r="B51"/>
      <c r="C51"/>
      <c r="D51"/>
      <c r="E51"/>
      <c r="F51"/>
      <c r="G51"/>
      <c r="O51"/>
    </row>
    <row r="52" spans="1:15" x14ac:dyDescent="0.25">
      <c r="A52"/>
      <c r="B52"/>
      <c r="C52"/>
      <c r="D52"/>
      <c r="E52"/>
      <c r="F52"/>
      <c r="G52"/>
      <c r="O52"/>
    </row>
  </sheetData>
  <sheetProtection algorithmName="SHA-512" hashValue="Yb0o3ETeczq9sgY47PTMxvudhLv1ibRfNaEhWVVF4ZKd2+O+8vTR27I0dZ09lSRf/m7yLqvFQVpQYidpsjP+wA==" saltValue="yI+oMgEuF6q8k3h4upyv8g==" spinCount="100000" sheet="1" objects="1" scenarios="1"/>
  <mergeCells count="17">
    <mergeCell ref="A2:O2"/>
    <mergeCell ref="L26:M26"/>
    <mergeCell ref="L35:M35"/>
    <mergeCell ref="A3:O3"/>
    <mergeCell ref="A4:O4"/>
    <mergeCell ref="A5:O5"/>
    <mergeCell ref="A6:O6"/>
    <mergeCell ref="A7:O8"/>
    <mergeCell ref="A10:O10"/>
    <mergeCell ref="A28:B28"/>
    <mergeCell ref="A29:B29"/>
    <mergeCell ref="A30:B30"/>
    <mergeCell ref="H50:O50"/>
    <mergeCell ref="A39:O39"/>
    <mergeCell ref="E42:O42"/>
    <mergeCell ref="G45:O45"/>
    <mergeCell ref="H49:O49"/>
  </mergeCells>
  <pageMargins left="0.51181102362204722" right="0.11811023622047245" top="0.35433070866141736" bottom="0.35433070866141736" header="0.31496062992125984" footer="0.11811023622047245"/>
  <pageSetup paperSize="9" scale="61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Bastidas</dc:creator>
  <cp:lastModifiedBy>Adriana Bastidas</cp:lastModifiedBy>
  <dcterms:created xsi:type="dcterms:W3CDTF">2025-02-18T12:18:07Z</dcterms:created>
  <dcterms:modified xsi:type="dcterms:W3CDTF">2025-02-19T11:56:18Z</dcterms:modified>
</cp:coreProperties>
</file>