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Y:\2025\25-028 Gestión y mto. máquinas vending\3 Pliego y calendario\"/>
    </mc:Choice>
  </mc:AlternateContent>
  <xr:revisionPtr revIDLastSave="0" documentId="13_ncr:1_{9366E7B5-CE2D-4EC9-9020-57CAE6EBE2E9}" xr6:coauthVersionLast="47" xr6:coauthVersionMax="47" xr10:uidLastSave="{00000000-0000-0000-0000-000000000000}"/>
  <bookViews>
    <workbookView xWindow="-120" yWindow="-120" windowWidth="51840" windowHeight="21120" xr2:uid="{9233FEBE-4E00-448E-B015-B1F9D023E0DC}"/>
  </bookViews>
  <sheets>
    <sheet name="FICHA OFERTA PRECIOS UNITARIO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5" i="1" l="1"/>
  <c r="T5" i="1" s="1"/>
  <c r="R12" i="1"/>
  <c r="T12" i="1" s="1"/>
  <c r="R20" i="1"/>
  <c r="T20" i="1" s="1"/>
  <c r="M29" i="1"/>
  <c r="M28" i="1"/>
  <c r="M27" i="1"/>
  <c r="M26" i="1"/>
  <c r="N20" i="1" s="1"/>
  <c r="P20" i="1" s="1"/>
  <c r="M25" i="1"/>
  <c r="M24" i="1"/>
  <c r="M23" i="1"/>
  <c r="M22" i="1"/>
  <c r="M21" i="1"/>
  <c r="V20" i="1"/>
  <c r="M20" i="1"/>
  <c r="I20" i="1"/>
  <c r="K20" i="1" s="1"/>
  <c r="F20" i="1"/>
  <c r="G20" i="1" s="1"/>
  <c r="D20" i="1"/>
  <c r="M18" i="1"/>
  <c r="M17" i="1"/>
  <c r="M16" i="1"/>
  <c r="M15" i="1"/>
  <c r="M14" i="1"/>
  <c r="M13" i="1"/>
  <c r="M12" i="1"/>
  <c r="N12" i="1" s="1"/>
  <c r="P12" i="1" s="1"/>
  <c r="I12" i="1"/>
  <c r="K12" i="1" s="1"/>
  <c r="F12" i="1"/>
  <c r="V12" i="1" s="1"/>
  <c r="D12" i="1"/>
  <c r="G12" i="1" s="1"/>
  <c r="M10" i="1"/>
  <c r="M9" i="1"/>
  <c r="M8" i="1"/>
  <c r="M7" i="1"/>
  <c r="M6" i="1"/>
  <c r="V5" i="1"/>
  <c r="V30" i="1" s="1"/>
  <c r="P5" i="1"/>
  <c r="N5" i="1"/>
  <c r="M5" i="1"/>
  <c r="I5" i="1"/>
  <c r="K5" i="1" s="1"/>
  <c r="F5" i="1"/>
  <c r="D5" i="1"/>
  <c r="G5" i="1" s="1"/>
  <c r="W5" i="1" s="1"/>
  <c r="T30" i="1" l="1"/>
  <c r="P30" i="1"/>
  <c r="W12" i="1"/>
  <c r="W20" i="1"/>
  <c r="W30" i="1" s="1"/>
  <c r="G30" i="1"/>
  <c r="X5" i="1"/>
  <c r="K30" i="1"/>
  <c r="X12" i="1"/>
  <c r="X20" i="1"/>
  <c r="X30" i="1" l="1"/>
</calcChain>
</file>

<file path=xl/sharedStrings.xml><?xml version="1.0" encoding="utf-8"?>
<sst xmlns="http://schemas.openxmlformats.org/spreadsheetml/2006/main" count="54" uniqueCount="45">
  <si>
    <t>FICHA DE PRECIOS UNITARIOS</t>
  </si>
  <si>
    <t>Precios Máximos y estimaciones de consumos y recaudación 09-25 a 08-28</t>
  </si>
  <si>
    <t>1er y 2º año de contrato</t>
  </si>
  <si>
    <t>3er año de contrato</t>
  </si>
  <si>
    <t>ARTÍCULO/PRODUCTO</t>
  </si>
  <si>
    <t>Precio vigente
IVA incluido (€)</t>
  </si>
  <si>
    <t>Precios máximos</t>
  </si>
  <si>
    <t>Media de precio</t>
  </si>
  <si>
    <r>
      <t xml:space="preserve">Estimación consumos anuales (*)
</t>
    </r>
    <r>
      <rPr>
        <sz val="8.5"/>
        <rFont val="Barlow"/>
      </rPr>
      <t>(en unidades)</t>
    </r>
  </si>
  <si>
    <r>
      <t xml:space="preserve">Estimación consumos 1er y 2º año
</t>
    </r>
    <r>
      <rPr>
        <sz val="8.5"/>
        <rFont val="Barlow"/>
      </rPr>
      <t>(en unidades)</t>
    </r>
  </si>
  <si>
    <r>
      <t xml:space="preserve">Recaudación estimada
</t>
    </r>
    <r>
      <rPr>
        <sz val="8.5"/>
        <rFont val="Barlow"/>
      </rPr>
      <t>(2 años)</t>
    </r>
  </si>
  <si>
    <t>Precios ofertados</t>
  </si>
  <si>
    <t>Total ofertado</t>
  </si>
  <si>
    <r>
      <t xml:space="preserve">Recaudación estimada
</t>
    </r>
    <r>
      <rPr>
        <sz val="8.5"/>
        <rFont val="Barlow"/>
      </rPr>
      <t>(1 año)</t>
    </r>
  </si>
  <si>
    <t>ESTIMACION CONSUMOS TOTALES CONTRATO</t>
  </si>
  <si>
    <t>ESTIMACION RECAUDACION TOTAL CONTRATO</t>
  </si>
  <si>
    <t>TOTAL OFERTADO</t>
  </si>
  <si>
    <t>BEBIDAS FRÍAS</t>
  </si>
  <si>
    <t>Refrescos (estándar, light, sin cafeina, …): cola, naranja, limón… (33 cl.)</t>
  </si>
  <si>
    <t>Refrescos sin gas: bebidas isotónicas, bebidas con base de té… (33 cl.)</t>
  </si>
  <si>
    <t>Agua mineral (50 cl.)</t>
  </si>
  <si>
    <t>Zumos (20 cl.)</t>
  </si>
  <si>
    <t>Batidos (20 cl.)</t>
  </si>
  <si>
    <t>Bebidas energéticas</t>
  </si>
  <si>
    <t>BEBIDAS CALIENTES</t>
  </si>
  <si>
    <t>Café superior</t>
  </si>
  <si>
    <t>Café normal</t>
  </si>
  <si>
    <t>Descafeinados</t>
  </si>
  <si>
    <t>Chocolate</t>
  </si>
  <si>
    <t>Infusiones</t>
  </si>
  <si>
    <t>Leche</t>
  </si>
  <si>
    <t>Otras variedades (capuccino, avellana, vainilla…)</t>
  </si>
  <si>
    <t>SÓLIDOS</t>
  </si>
  <si>
    <t>Patatas fritas (normales, onduladas, con sabores…)</t>
  </si>
  <si>
    <t>Snaks (nachos, cortezas…)</t>
  </si>
  <si>
    <t>Frutos secos (almendras, cacahuetes, pipas, revuelto, maíces…)</t>
  </si>
  <si>
    <t>Chocolatinas</t>
  </si>
  <si>
    <t>Bollería (magdalenas, sobaos, bizcochos, ensaimadas, conchas, rosquillas, galletas integrales, tartas de manzana, hojaldres de coco, cañas, cruasanes rellenos, palmeras de chocolate, cañas, cruasanes rellenos, palmeras de chocolate, …)</t>
  </si>
  <si>
    <t>Sándwiches básicos</t>
  </si>
  <si>
    <t>Sándwiches premium</t>
  </si>
  <si>
    <t>Bocadillos</t>
  </si>
  <si>
    <t>Empanadas</t>
  </si>
  <si>
    <t>Ensaladas preparadas</t>
  </si>
  <si>
    <t>(*) Dato referido a declaración del adjudicatario en el último ejercicio cerrado (2024)</t>
  </si>
  <si>
    <t>PERIODO DE CONTRATACIÓN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</si>
</sst>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#,##0_ ;\-#,##0\ "/>
  </numFmts>
  <fonts count="16" x14ac:knownFonts="1"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12"/>
      <color rgb="FF000000"/>
      <name val="Barlow"/>
    </font>
    <font>
      <sz val="10"/>
      <color rgb="FF000000"/>
      <name val="Barlow"/>
    </font>
    <font>
      <b/>
      <sz val="14"/>
      <color rgb="FF000000"/>
      <name val="Barlow"/>
    </font>
    <font>
      <b/>
      <sz val="11"/>
      <color rgb="FF000000"/>
      <name val="Barlow"/>
    </font>
    <font>
      <b/>
      <sz val="10"/>
      <name val="Barlow"/>
    </font>
    <font>
      <b/>
      <sz val="8.5"/>
      <name val="Barlow"/>
    </font>
    <font>
      <sz val="8.5"/>
      <name val="Barlow"/>
    </font>
    <font>
      <b/>
      <sz val="9"/>
      <name val="Barlow"/>
    </font>
    <font>
      <sz val="8.5"/>
      <color theme="0" tint="-0.499984740745262"/>
      <name val="Barlow"/>
    </font>
    <font>
      <sz val="8.5"/>
      <color rgb="FF000000"/>
      <name val="Barlow"/>
    </font>
    <font>
      <b/>
      <sz val="8.5"/>
      <color rgb="FF000000"/>
      <name val="Barlow"/>
    </font>
    <font>
      <sz val="9"/>
      <name val="Barlow"/>
    </font>
    <font>
      <sz val="10"/>
      <color theme="0" tint="-0.499984740745262"/>
      <name val="Barlow"/>
    </font>
    <font>
      <b/>
      <sz val="10"/>
      <color rgb="FF000000"/>
      <name val="Barlow"/>
    </font>
  </fonts>
  <fills count="10">
    <fill>
      <patternFill patternType="none"/>
    </fill>
    <fill>
      <patternFill patternType="gray125"/>
    </fill>
    <fill>
      <patternFill patternType="solid">
        <fgColor rgb="FFD9D9D9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2">
    <xf numFmtId="0" fontId="0" fillId="0" borderId="0" xfId="0"/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/>
    </xf>
    <xf numFmtId="0" fontId="2" fillId="0" borderId="0" xfId="0" applyFont="1" applyAlignment="1">
      <alignment horizontal="center" vertical="top" wrapText="1"/>
    </xf>
    <xf numFmtId="0" fontId="4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top" wrapText="1"/>
    </xf>
    <xf numFmtId="0" fontId="3" fillId="2" borderId="16" xfId="0" applyFont="1" applyFill="1" applyBorder="1" applyAlignment="1">
      <alignment horizontal="left" wrapText="1"/>
    </xf>
    <xf numFmtId="0" fontId="3" fillId="0" borderId="14" xfId="0" applyFont="1" applyBorder="1" applyAlignment="1">
      <alignment horizontal="left" wrapText="1"/>
    </xf>
    <xf numFmtId="0" fontId="3" fillId="0" borderId="12" xfId="0" applyFont="1" applyBorder="1" applyAlignment="1">
      <alignment horizontal="left" wrapText="1"/>
    </xf>
    <xf numFmtId="0" fontId="8" fillId="0" borderId="23" xfId="0" applyFont="1" applyBorder="1" applyAlignment="1">
      <alignment horizontal="center" vertical="top" wrapText="1"/>
    </xf>
    <xf numFmtId="7" fontId="10" fillId="0" borderId="24" xfId="1" applyNumberFormat="1" applyFont="1" applyBorder="1" applyAlignment="1">
      <alignment horizontal="center" vertical="top" shrinkToFit="1"/>
    </xf>
    <xf numFmtId="44" fontId="11" fillId="0" borderId="0" xfId="1" applyFont="1" applyFill="1" applyBorder="1" applyAlignment="1">
      <alignment horizontal="center" vertical="center" shrinkToFit="1"/>
    </xf>
    <xf numFmtId="0" fontId="8" fillId="0" borderId="29" xfId="0" applyFont="1" applyBorder="1" applyAlignment="1">
      <alignment horizontal="center" vertical="top" wrapText="1"/>
    </xf>
    <xf numFmtId="7" fontId="10" fillId="0" borderId="30" xfId="1" applyNumberFormat="1" applyFont="1" applyBorder="1" applyAlignment="1">
      <alignment horizontal="center" vertical="top" shrinkToFit="1"/>
    </xf>
    <xf numFmtId="0" fontId="13" fillId="2" borderId="15" xfId="0" applyFont="1" applyFill="1" applyBorder="1" applyAlignment="1">
      <alignment horizontal="center" vertical="top" wrapText="1"/>
    </xf>
    <xf numFmtId="7" fontId="14" fillId="2" borderId="16" xfId="1" applyNumberFormat="1" applyFont="1" applyFill="1" applyBorder="1" applyAlignment="1">
      <alignment horizontal="left" wrapText="1"/>
    </xf>
    <xf numFmtId="7" fontId="3" fillId="0" borderId="4" xfId="1" applyNumberFormat="1" applyFont="1" applyFill="1" applyBorder="1" applyAlignment="1">
      <alignment horizontal="left" wrapText="1"/>
    </xf>
    <xf numFmtId="7" fontId="10" fillId="0" borderId="24" xfId="1" applyNumberFormat="1" applyFont="1" applyBorder="1" applyAlignment="1">
      <alignment horizontal="center" vertical="center" shrinkToFit="1"/>
    </xf>
    <xf numFmtId="7" fontId="3" fillId="0" borderId="0" xfId="0" applyNumberFormat="1" applyFont="1" applyAlignment="1">
      <alignment horizontal="left" vertical="center"/>
    </xf>
    <xf numFmtId="7" fontId="3" fillId="0" borderId="40" xfId="0" applyNumberFormat="1" applyFont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3" fillId="4" borderId="17" xfId="0" applyFont="1" applyFill="1" applyBorder="1" applyAlignment="1">
      <alignment horizontal="left" wrapText="1"/>
    </xf>
    <xf numFmtId="0" fontId="3" fillId="4" borderId="18" xfId="0" applyFont="1" applyFill="1" applyBorder="1" applyAlignment="1">
      <alignment horizontal="left" wrapText="1"/>
    </xf>
    <xf numFmtId="0" fontId="3" fillId="4" borderId="19" xfId="0" applyFont="1" applyFill="1" applyBorder="1" applyAlignment="1">
      <alignment horizontal="left" wrapText="1"/>
    </xf>
    <xf numFmtId="7" fontId="11" fillId="4" borderId="25" xfId="1" applyNumberFormat="1" applyFont="1" applyFill="1" applyBorder="1" applyAlignment="1">
      <alignment horizontal="center" vertical="top" shrinkToFit="1"/>
    </xf>
    <xf numFmtId="7" fontId="11" fillId="4" borderId="31" xfId="1" applyNumberFormat="1" applyFont="1" applyFill="1" applyBorder="1" applyAlignment="1">
      <alignment horizontal="center" vertical="top" shrinkToFit="1"/>
    </xf>
    <xf numFmtId="7" fontId="3" fillId="4" borderId="17" xfId="1" applyNumberFormat="1" applyFont="1" applyFill="1" applyBorder="1" applyAlignment="1">
      <alignment horizontal="left" wrapText="1"/>
    </xf>
    <xf numFmtId="7" fontId="3" fillId="4" borderId="18" xfId="1" applyNumberFormat="1" applyFont="1" applyFill="1" applyBorder="1" applyAlignment="1">
      <alignment horizontal="left" wrapText="1"/>
    </xf>
    <xf numFmtId="7" fontId="3" fillId="4" borderId="19" xfId="1" applyNumberFormat="1" applyFont="1" applyFill="1" applyBorder="1" applyAlignment="1">
      <alignment horizontal="left" wrapText="1"/>
    </xf>
    <xf numFmtId="7" fontId="11" fillId="4" borderId="25" xfId="1" applyNumberFormat="1" applyFont="1" applyFill="1" applyBorder="1" applyAlignment="1">
      <alignment horizontal="center" vertical="center" shrinkToFit="1"/>
    </xf>
    <xf numFmtId="7" fontId="11" fillId="4" borderId="31" xfId="1" applyNumberFormat="1" applyFont="1" applyFill="1" applyBorder="1" applyAlignment="1">
      <alignment horizontal="center" vertical="center" shrinkToFit="1"/>
    </xf>
    <xf numFmtId="7" fontId="3" fillId="4" borderId="44" xfId="0" applyNumberFormat="1" applyFont="1" applyFill="1" applyBorder="1" applyAlignment="1">
      <alignment horizontal="center" vertical="center"/>
    </xf>
    <xf numFmtId="0" fontId="7" fillId="6" borderId="13" xfId="0" applyFont="1" applyFill="1" applyBorder="1" applyAlignment="1">
      <alignment horizontal="center" vertical="center" wrapText="1"/>
    </xf>
    <xf numFmtId="0" fontId="7" fillId="6" borderId="8" xfId="0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center" vertical="center" wrapText="1"/>
    </xf>
    <xf numFmtId="0" fontId="3" fillId="6" borderId="22" xfId="0" applyFont="1" applyFill="1" applyBorder="1" applyAlignment="1">
      <alignment horizontal="left" wrapText="1"/>
    </xf>
    <xf numFmtId="0" fontId="3" fillId="6" borderId="18" xfId="0" applyFont="1" applyFill="1" applyBorder="1" applyAlignment="1">
      <alignment horizontal="left" wrapText="1"/>
    </xf>
    <xf numFmtId="0" fontId="3" fillId="6" borderId="19" xfId="0" applyFont="1" applyFill="1" applyBorder="1" applyAlignment="1">
      <alignment horizontal="left" wrapText="1"/>
    </xf>
    <xf numFmtId="7" fontId="11" fillId="6" borderId="23" xfId="1" applyNumberFormat="1" applyFont="1" applyFill="1" applyBorder="1" applyAlignment="1">
      <alignment horizontal="center" vertical="top" shrinkToFit="1"/>
    </xf>
    <xf numFmtId="7" fontId="11" fillId="6" borderId="29" xfId="1" applyNumberFormat="1" applyFont="1" applyFill="1" applyBorder="1" applyAlignment="1">
      <alignment horizontal="center" vertical="top" shrinkToFit="1"/>
    </xf>
    <xf numFmtId="7" fontId="3" fillId="6" borderId="22" xfId="1" applyNumberFormat="1" applyFont="1" applyFill="1" applyBorder="1" applyAlignment="1">
      <alignment horizontal="left" wrapText="1"/>
    </xf>
    <xf numFmtId="7" fontId="3" fillId="6" borderId="18" xfId="1" applyNumberFormat="1" applyFont="1" applyFill="1" applyBorder="1" applyAlignment="1">
      <alignment horizontal="left" wrapText="1"/>
    </xf>
    <xf numFmtId="7" fontId="3" fillId="6" borderId="19" xfId="1" applyNumberFormat="1" applyFont="1" applyFill="1" applyBorder="1" applyAlignment="1">
      <alignment horizontal="left" wrapText="1"/>
    </xf>
    <xf numFmtId="7" fontId="11" fillId="6" borderId="23" xfId="1" applyNumberFormat="1" applyFont="1" applyFill="1" applyBorder="1" applyAlignment="1">
      <alignment horizontal="center" vertical="center" shrinkToFit="1"/>
    </xf>
    <xf numFmtId="7" fontId="11" fillId="6" borderId="29" xfId="1" applyNumberFormat="1" applyFont="1" applyFill="1" applyBorder="1" applyAlignment="1">
      <alignment horizontal="center" vertical="center" shrinkToFit="1"/>
    </xf>
    <xf numFmtId="7" fontId="3" fillId="6" borderId="44" xfId="0" applyNumberFormat="1" applyFont="1" applyFill="1" applyBorder="1" applyAlignment="1">
      <alignment horizontal="left" vertical="center"/>
    </xf>
    <xf numFmtId="0" fontId="7" fillId="8" borderId="14" xfId="0" applyFont="1" applyFill="1" applyBorder="1" applyAlignment="1">
      <alignment horizontal="center" vertical="center" wrapText="1"/>
    </xf>
    <xf numFmtId="0" fontId="7" fillId="8" borderId="9" xfId="0" applyFont="1" applyFill="1" applyBorder="1" applyAlignment="1">
      <alignment horizontal="center" vertical="center" wrapText="1"/>
    </xf>
    <xf numFmtId="0" fontId="3" fillId="8" borderId="17" xfId="0" applyFont="1" applyFill="1" applyBorder="1" applyAlignment="1">
      <alignment horizontal="left" wrapText="1"/>
    </xf>
    <xf numFmtId="0" fontId="3" fillId="8" borderId="19" xfId="0" applyFont="1" applyFill="1" applyBorder="1" applyAlignment="1">
      <alignment horizontal="left" wrapText="1"/>
    </xf>
    <xf numFmtId="7" fontId="15" fillId="8" borderId="19" xfId="1" applyNumberFormat="1" applyFont="1" applyFill="1" applyBorder="1" applyAlignment="1">
      <alignment horizontal="left" wrapText="1"/>
    </xf>
    <xf numFmtId="3" fontId="15" fillId="8" borderId="45" xfId="0" applyNumberFormat="1" applyFont="1" applyFill="1" applyBorder="1" applyAlignment="1">
      <alignment horizontal="center" vertical="center"/>
    </xf>
    <xf numFmtId="7" fontId="15" fillId="8" borderId="45" xfId="0" applyNumberFormat="1" applyFont="1" applyFill="1" applyBorder="1" applyAlignment="1">
      <alignment horizontal="center" vertical="center"/>
    </xf>
    <xf numFmtId="7" fontId="15" fillId="8" borderId="45" xfId="0" applyNumberFormat="1" applyFont="1" applyFill="1" applyBorder="1" applyAlignment="1">
      <alignment horizontal="right" vertical="center"/>
    </xf>
    <xf numFmtId="0" fontId="7" fillId="9" borderId="11" xfId="0" applyFont="1" applyFill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 wrapText="1"/>
    </xf>
    <xf numFmtId="0" fontId="3" fillId="9" borderId="20" xfId="0" applyFont="1" applyFill="1" applyBorder="1" applyAlignment="1">
      <alignment horizontal="left" wrapText="1"/>
    </xf>
    <xf numFmtId="0" fontId="3" fillId="9" borderId="21" xfId="0" applyFont="1" applyFill="1" applyBorder="1" applyAlignment="1">
      <alignment horizontal="left" wrapText="1"/>
    </xf>
    <xf numFmtId="7" fontId="3" fillId="9" borderId="18" xfId="1" applyNumberFormat="1" applyFont="1" applyFill="1" applyBorder="1" applyAlignment="1">
      <alignment horizontal="left" wrapText="1"/>
    </xf>
    <xf numFmtId="7" fontId="3" fillId="9" borderId="19" xfId="1" applyNumberFormat="1" applyFont="1" applyFill="1" applyBorder="1" applyAlignment="1">
      <alignment horizontal="left" wrapText="1"/>
    </xf>
    <xf numFmtId="7" fontId="3" fillId="9" borderId="44" xfId="0" applyNumberFormat="1" applyFont="1" applyFill="1" applyBorder="1" applyAlignment="1">
      <alignment horizontal="center" vertical="center"/>
    </xf>
    <xf numFmtId="3" fontId="12" fillId="8" borderId="37" xfId="1" applyNumberFormat="1" applyFont="1" applyFill="1" applyBorder="1" applyAlignment="1">
      <alignment horizontal="center" vertical="center" shrinkToFit="1"/>
    </xf>
    <xf numFmtId="3" fontId="12" fillId="8" borderId="40" xfId="1" applyNumberFormat="1" applyFont="1" applyFill="1" applyBorder="1" applyAlignment="1">
      <alignment horizontal="center" vertical="center" shrinkToFit="1"/>
    </xf>
    <xf numFmtId="3" fontId="12" fillId="8" borderId="43" xfId="1" applyNumberFormat="1" applyFont="1" applyFill="1" applyBorder="1" applyAlignment="1">
      <alignment horizontal="center" vertical="center" shrinkToFit="1"/>
    </xf>
    <xf numFmtId="7" fontId="12" fillId="8" borderId="36" xfId="1" applyNumberFormat="1" applyFont="1" applyFill="1" applyBorder="1" applyAlignment="1">
      <alignment horizontal="center" vertical="center" shrinkToFit="1"/>
    </xf>
    <xf numFmtId="7" fontId="12" fillId="8" borderId="39" xfId="1" applyNumberFormat="1" applyFont="1" applyFill="1" applyBorder="1" applyAlignment="1">
      <alignment horizontal="center" vertical="center" shrinkToFit="1"/>
    </xf>
    <xf numFmtId="7" fontId="12" fillId="8" borderId="42" xfId="1" applyNumberFormat="1" applyFont="1" applyFill="1" applyBorder="1" applyAlignment="1">
      <alignment horizontal="center" vertical="center" shrinkToFit="1"/>
    </xf>
    <xf numFmtId="44" fontId="12" fillId="8" borderId="36" xfId="1" applyFont="1" applyFill="1" applyBorder="1" applyAlignment="1">
      <alignment horizontal="center" vertical="center" shrinkToFit="1"/>
    </xf>
    <xf numFmtId="7" fontId="11" fillId="6" borderId="35" xfId="1" applyNumberFormat="1" applyFont="1" applyFill="1" applyBorder="1" applyAlignment="1">
      <alignment horizontal="center" vertical="center" shrinkToFit="1"/>
    </xf>
    <xf numFmtId="7" fontId="11" fillId="6" borderId="38" xfId="1" applyNumberFormat="1" applyFont="1" applyFill="1" applyBorder="1" applyAlignment="1">
      <alignment horizontal="center" vertical="center" shrinkToFit="1"/>
    </xf>
    <xf numFmtId="7" fontId="11" fillId="6" borderId="41" xfId="1" applyNumberFormat="1" applyFont="1" applyFill="1" applyBorder="1" applyAlignment="1">
      <alignment horizontal="center" vertical="center" shrinkToFit="1"/>
    </xf>
    <xf numFmtId="164" fontId="11" fillId="6" borderId="35" xfId="1" applyNumberFormat="1" applyFont="1" applyFill="1" applyBorder="1" applyAlignment="1">
      <alignment horizontal="center" vertical="center" shrinkToFit="1"/>
    </xf>
    <xf numFmtId="164" fontId="11" fillId="6" borderId="38" xfId="1" applyNumberFormat="1" applyFont="1" applyFill="1" applyBorder="1" applyAlignment="1">
      <alignment horizontal="center" vertical="center" shrinkToFit="1"/>
    </xf>
    <xf numFmtId="164" fontId="11" fillId="6" borderId="41" xfId="1" applyNumberFormat="1" applyFont="1" applyFill="1" applyBorder="1" applyAlignment="1">
      <alignment horizontal="center" vertical="center" shrinkToFit="1"/>
    </xf>
    <xf numFmtId="7" fontId="11" fillId="6" borderId="36" xfId="1" applyNumberFormat="1" applyFont="1" applyFill="1" applyBorder="1" applyAlignment="1">
      <alignment horizontal="center" vertical="center" shrinkToFit="1"/>
    </xf>
    <xf numFmtId="7" fontId="11" fillId="6" borderId="39" xfId="1" applyNumberFormat="1" applyFont="1" applyFill="1" applyBorder="1" applyAlignment="1">
      <alignment horizontal="center" vertical="center" shrinkToFit="1"/>
    </xf>
    <xf numFmtId="7" fontId="11" fillId="6" borderId="42" xfId="1" applyNumberFormat="1" applyFont="1" applyFill="1" applyBorder="1" applyAlignment="1">
      <alignment horizontal="center" vertical="center" shrinkToFit="1"/>
    </xf>
    <xf numFmtId="7" fontId="11" fillId="9" borderId="35" xfId="1" applyNumberFormat="1" applyFont="1" applyFill="1" applyBorder="1" applyAlignment="1">
      <alignment horizontal="center" vertical="center" shrinkToFit="1"/>
    </xf>
    <xf numFmtId="7" fontId="11" fillId="9" borderId="38" xfId="1" applyNumberFormat="1" applyFont="1" applyFill="1" applyBorder="1" applyAlignment="1">
      <alignment horizontal="center" vertical="center" shrinkToFit="1"/>
    </xf>
    <xf numFmtId="7" fontId="11" fillId="9" borderId="41" xfId="1" applyNumberFormat="1" applyFont="1" applyFill="1" applyBorder="1" applyAlignment="1">
      <alignment horizontal="center" vertical="center" shrinkToFit="1"/>
    </xf>
    <xf numFmtId="164" fontId="11" fillId="9" borderId="35" xfId="1" applyNumberFormat="1" applyFont="1" applyFill="1" applyBorder="1" applyAlignment="1">
      <alignment horizontal="center" vertical="center" shrinkToFit="1"/>
    </xf>
    <xf numFmtId="164" fontId="11" fillId="9" borderId="38" xfId="1" applyNumberFormat="1" applyFont="1" applyFill="1" applyBorder="1" applyAlignment="1">
      <alignment horizontal="center" vertical="center" shrinkToFit="1"/>
    </xf>
    <xf numFmtId="164" fontId="11" fillId="9" borderId="41" xfId="1" applyNumberFormat="1" applyFont="1" applyFill="1" applyBorder="1" applyAlignment="1">
      <alignment horizontal="center" vertical="center" shrinkToFit="1"/>
    </xf>
    <xf numFmtId="44" fontId="11" fillId="9" borderId="36" xfId="1" applyFont="1" applyFill="1" applyBorder="1" applyAlignment="1">
      <alignment horizontal="center" vertical="center" shrinkToFit="1"/>
    </xf>
    <xf numFmtId="44" fontId="11" fillId="9" borderId="39" xfId="1" applyFont="1" applyFill="1" applyBorder="1" applyAlignment="1">
      <alignment horizontal="center" vertical="center" shrinkToFit="1"/>
    </xf>
    <xf numFmtId="44" fontId="11" fillId="9" borderId="42" xfId="1" applyFont="1" applyFill="1" applyBorder="1" applyAlignment="1">
      <alignment horizontal="center" vertical="center" shrinkToFit="1"/>
    </xf>
    <xf numFmtId="7" fontId="11" fillId="4" borderId="35" xfId="1" applyNumberFormat="1" applyFont="1" applyFill="1" applyBorder="1" applyAlignment="1">
      <alignment horizontal="center" vertical="center" shrinkToFit="1"/>
    </xf>
    <xf numFmtId="7" fontId="11" fillId="4" borderId="38" xfId="1" applyNumberFormat="1" applyFont="1" applyFill="1" applyBorder="1" applyAlignment="1">
      <alignment horizontal="center" vertical="center" shrinkToFit="1"/>
    </xf>
    <xf numFmtId="7" fontId="11" fillId="4" borderId="41" xfId="1" applyNumberFormat="1" applyFont="1" applyFill="1" applyBorder="1" applyAlignment="1">
      <alignment horizontal="center" vertical="center" shrinkToFit="1"/>
    </xf>
    <xf numFmtId="164" fontId="11" fillId="4" borderId="35" xfId="1" applyNumberFormat="1" applyFont="1" applyFill="1" applyBorder="1" applyAlignment="1">
      <alignment horizontal="center" vertical="center" shrinkToFit="1"/>
    </xf>
    <xf numFmtId="164" fontId="11" fillId="4" borderId="38" xfId="1" applyNumberFormat="1" applyFont="1" applyFill="1" applyBorder="1" applyAlignment="1">
      <alignment horizontal="center" vertical="center" shrinkToFit="1"/>
    </xf>
    <xf numFmtId="164" fontId="11" fillId="4" borderId="41" xfId="1" applyNumberFormat="1" applyFont="1" applyFill="1" applyBorder="1" applyAlignment="1">
      <alignment horizontal="center" vertical="center" shrinkToFit="1"/>
    </xf>
    <xf numFmtId="7" fontId="11" fillId="4" borderId="36" xfId="1" applyNumberFormat="1" applyFont="1" applyFill="1" applyBorder="1" applyAlignment="1">
      <alignment horizontal="center" vertical="center" shrinkToFit="1"/>
    </xf>
    <xf numFmtId="7" fontId="11" fillId="4" borderId="39" xfId="1" applyNumberFormat="1" applyFont="1" applyFill="1" applyBorder="1" applyAlignment="1">
      <alignment horizontal="center" vertical="center" shrinkToFit="1"/>
    </xf>
    <xf numFmtId="7" fontId="11" fillId="4" borderId="42" xfId="1" applyNumberFormat="1" applyFont="1" applyFill="1" applyBorder="1" applyAlignment="1">
      <alignment horizontal="center" vertical="center" shrinkToFit="1"/>
    </xf>
    <xf numFmtId="7" fontId="11" fillId="6" borderId="26" xfId="1" applyNumberFormat="1" applyFont="1" applyFill="1" applyBorder="1" applyAlignment="1">
      <alignment horizontal="center" vertical="center" shrinkToFit="1"/>
    </xf>
    <xf numFmtId="7" fontId="11" fillId="6" borderId="32" xfId="1" applyNumberFormat="1" applyFont="1" applyFill="1" applyBorder="1" applyAlignment="1">
      <alignment horizontal="center" vertical="center" shrinkToFit="1"/>
    </xf>
    <xf numFmtId="164" fontId="11" fillId="6" borderId="26" xfId="1" applyNumberFormat="1" applyFont="1" applyFill="1" applyBorder="1" applyAlignment="1">
      <alignment horizontal="center" vertical="center" shrinkToFit="1"/>
    </xf>
    <xf numFmtId="164" fontId="11" fillId="6" borderId="32" xfId="1" applyNumberFormat="1" applyFont="1" applyFill="1" applyBorder="1" applyAlignment="1">
      <alignment horizontal="center" vertical="center" shrinkToFit="1"/>
    </xf>
    <xf numFmtId="44" fontId="11" fillId="6" borderId="27" xfId="1" applyFont="1" applyFill="1" applyBorder="1" applyAlignment="1">
      <alignment horizontal="center" vertical="center" shrinkToFit="1"/>
    </xf>
    <xf numFmtId="44" fontId="11" fillId="6" borderId="33" xfId="1" applyFont="1" applyFill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 wrapText="1"/>
    </xf>
    <xf numFmtId="7" fontId="11" fillId="4" borderId="26" xfId="1" applyNumberFormat="1" applyFont="1" applyFill="1" applyBorder="1" applyAlignment="1">
      <alignment horizontal="center" vertical="center" shrinkToFit="1"/>
    </xf>
    <xf numFmtId="7" fontId="11" fillId="4" borderId="32" xfId="1" applyNumberFormat="1" applyFont="1" applyFill="1" applyBorder="1" applyAlignment="1">
      <alignment horizontal="center" vertical="center" shrinkToFit="1"/>
    </xf>
    <xf numFmtId="164" fontId="11" fillId="4" borderId="26" xfId="1" applyNumberFormat="1" applyFont="1" applyFill="1" applyBorder="1" applyAlignment="1">
      <alignment horizontal="center" vertical="center" shrinkToFit="1"/>
    </xf>
    <xf numFmtId="164" fontId="11" fillId="4" borderId="32" xfId="1" applyNumberFormat="1" applyFont="1" applyFill="1" applyBorder="1" applyAlignment="1">
      <alignment horizontal="center" vertical="center" shrinkToFit="1"/>
    </xf>
    <xf numFmtId="44" fontId="11" fillId="4" borderId="27" xfId="1" applyFont="1" applyFill="1" applyBorder="1" applyAlignment="1">
      <alignment horizontal="center" vertical="center" shrinkToFit="1"/>
    </xf>
    <xf numFmtId="44" fontId="11" fillId="4" borderId="33" xfId="1" applyFont="1" applyFill="1" applyBorder="1" applyAlignment="1">
      <alignment horizontal="center" vertical="center" shrinkToFit="1"/>
    </xf>
    <xf numFmtId="7" fontId="11" fillId="9" borderId="26" xfId="1" applyNumberFormat="1" applyFont="1" applyFill="1" applyBorder="1" applyAlignment="1">
      <alignment horizontal="center" vertical="center" shrinkToFit="1"/>
    </xf>
    <xf numFmtId="7" fontId="11" fillId="9" borderId="32" xfId="1" applyNumberFormat="1" applyFont="1" applyFill="1" applyBorder="1" applyAlignment="1">
      <alignment horizontal="center" vertical="center" shrinkToFit="1"/>
    </xf>
    <xf numFmtId="164" fontId="11" fillId="9" borderId="26" xfId="1" applyNumberFormat="1" applyFont="1" applyFill="1" applyBorder="1" applyAlignment="1">
      <alignment horizontal="center" vertical="center" shrinkToFit="1"/>
    </xf>
    <xf numFmtId="164" fontId="11" fillId="9" borderId="32" xfId="1" applyNumberFormat="1" applyFont="1" applyFill="1" applyBorder="1" applyAlignment="1">
      <alignment horizontal="center" vertical="center" shrinkToFit="1"/>
    </xf>
    <xf numFmtId="44" fontId="11" fillId="9" borderId="27" xfId="1" applyFont="1" applyFill="1" applyBorder="1" applyAlignment="1">
      <alignment horizontal="center" vertical="center" shrinkToFit="1"/>
    </xf>
    <xf numFmtId="44" fontId="11" fillId="9" borderId="33" xfId="1" applyFont="1" applyFill="1" applyBorder="1" applyAlignment="1">
      <alignment horizontal="center" vertical="center" shrinkToFit="1"/>
    </xf>
    <xf numFmtId="3" fontId="12" fillId="8" borderId="28" xfId="1" applyNumberFormat="1" applyFont="1" applyFill="1" applyBorder="1" applyAlignment="1">
      <alignment horizontal="center" vertical="center" shrinkToFit="1"/>
    </xf>
    <xf numFmtId="3" fontId="12" fillId="8" borderId="34" xfId="1" applyNumberFormat="1" applyFont="1" applyFill="1" applyBorder="1" applyAlignment="1">
      <alignment horizontal="center" vertical="center" shrinkToFit="1"/>
    </xf>
    <xf numFmtId="44" fontId="12" fillId="8" borderId="27" xfId="1" applyFont="1" applyFill="1" applyBorder="1" applyAlignment="1">
      <alignment horizontal="center" vertical="center" shrinkToFit="1"/>
    </xf>
    <xf numFmtId="44" fontId="12" fillId="8" borderId="33" xfId="1" applyFont="1" applyFill="1" applyBorder="1" applyAlignment="1">
      <alignment horizontal="center" vertical="center" shrinkToFit="1"/>
    </xf>
    <xf numFmtId="7" fontId="12" fillId="8" borderId="17" xfId="1" applyNumberFormat="1" applyFont="1" applyFill="1" applyBorder="1" applyAlignment="1">
      <alignment horizontal="left" wrapText="1"/>
    </xf>
    <xf numFmtId="7" fontId="12" fillId="8" borderId="19" xfId="1" applyNumberFormat="1" applyFont="1" applyFill="1" applyBorder="1" applyAlignment="1">
      <alignment horizontal="left" wrapText="1"/>
    </xf>
    <xf numFmtId="4" fontId="12" fillId="8" borderId="36" xfId="1" applyNumberFormat="1" applyFont="1" applyFill="1" applyBorder="1" applyAlignment="1">
      <alignment horizontal="center" vertical="center" shrinkToFit="1"/>
    </xf>
    <xf numFmtId="4" fontId="12" fillId="8" borderId="39" xfId="1" applyNumberFormat="1" applyFont="1" applyFill="1" applyBorder="1" applyAlignment="1">
      <alignment horizontal="center" vertical="center" shrinkToFit="1"/>
    </xf>
    <xf numFmtId="4" fontId="12" fillId="8" borderId="42" xfId="1" applyNumberFormat="1" applyFont="1" applyFill="1" applyBorder="1" applyAlignment="1">
      <alignment horizontal="center" vertical="center" shrinkToFit="1"/>
    </xf>
    <xf numFmtId="7" fontId="11" fillId="0" borderId="25" xfId="1" applyNumberFormat="1" applyFont="1" applyFill="1" applyBorder="1" applyAlignment="1" applyProtection="1">
      <alignment horizontal="center" vertical="top" shrinkToFit="1"/>
      <protection locked="0"/>
    </xf>
    <xf numFmtId="7" fontId="11" fillId="0" borderId="31" xfId="1" applyNumberFormat="1" applyFont="1" applyFill="1" applyBorder="1" applyAlignment="1" applyProtection="1">
      <alignment horizontal="center" vertical="top" shrinkToFit="1"/>
      <protection locked="0"/>
    </xf>
    <xf numFmtId="7" fontId="3" fillId="0" borderId="17" xfId="1" applyNumberFormat="1" applyFont="1" applyFill="1" applyBorder="1" applyAlignment="1" applyProtection="1">
      <alignment horizontal="left" wrapText="1"/>
      <protection locked="0"/>
    </xf>
    <xf numFmtId="7" fontId="11" fillId="0" borderId="25" xfId="1" applyNumberFormat="1" applyFont="1" applyFill="1" applyBorder="1" applyAlignment="1" applyProtection="1">
      <alignment horizontal="center" vertical="center" shrinkToFit="1"/>
      <protection locked="0"/>
    </xf>
    <xf numFmtId="7" fontId="11" fillId="0" borderId="31" xfId="1" applyNumberFormat="1" applyFont="1" applyFill="1" applyBorder="1" applyAlignment="1" applyProtection="1">
      <alignment horizontal="center" vertical="center" shrinkToFit="1"/>
      <protection locked="0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570957-B0BC-4615-87F3-1AF36F383BF4}">
  <sheetPr>
    <pageSetUpPr fitToPage="1"/>
  </sheetPr>
  <dimension ref="A1:X32"/>
  <sheetViews>
    <sheetView showGridLines="0" tabSelected="1" zoomScale="85" zoomScaleNormal="85" workbookViewId="0">
      <selection activeCell="C15" sqref="C15"/>
    </sheetView>
  </sheetViews>
  <sheetFormatPr baseColWidth="10" defaultColWidth="1.33203125" defaultRowHeight="14.25" x14ac:dyDescent="0.2"/>
  <cols>
    <col min="1" max="1" width="68.33203125" style="2" bestFit="1" customWidth="1"/>
    <col min="2" max="2" width="17.6640625" style="2" hidden="1" customWidth="1"/>
    <col min="3" max="3" width="13.6640625" style="2" customWidth="1"/>
    <col min="4" max="4" width="10.6640625" style="2" customWidth="1"/>
    <col min="5" max="6" width="14.33203125" style="2" customWidth="1"/>
    <col min="7" max="10" width="13" style="2" customWidth="1"/>
    <col min="11" max="11" width="17.33203125" style="2" customWidth="1"/>
    <col min="12" max="12" width="2.6640625" style="2" customWidth="1"/>
    <col min="13" max="13" width="14.5" style="2" customWidth="1"/>
    <col min="14" max="14" width="10.6640625" style="2" customWidth="1"/>
    <col min="15" max="15" width="14.33203125" style="2" customWidth="1"/>
    <col min="16" max="19" width="13" style="2" customWidth="1"/>
    <col min="20" max="20" width="17.1640625" style="2" customWidth="1"/>
    <col min="21" max="21" width="2.6640625" style="2" customWidth="1"/>
    <col min="22" max="23" width="17.6640625" style="2" customWidth="1"/>
    <col min="24" max="24" width="20.83203125" style="2" customWidth="1"/>
    <col min="25" max="269" width="2.33203125" style="2" customWidth="1"/>
    <col min="270" max="16384" width="1.33203125" style="2"/>
  </cols>
  <sheetData>
    <row r="1" spans="1:24" ht="19.5" thickBot="1" x14ac:dyDescent="0.25">
      <c r="A1" s="1" t="s">
        <v>0</v>
      </c>
    </row>
    <row r="2" spans="1:24" ht="33.75" customHeight="1" thickBot="1" x14ac:dyDescent="0.25">
      <c r="A2" s="3" t="s">
        <v>1</v>
      </c>
      <c r="C2" s="107" t="s">
        <v>2</v>
      </c>
      <c r="D2" s="108"/>
      <c r="E2" s="108"/>
      <c r="F2" s="108"/>
      <c r="G2" s="108"/>
      <c r="H2" s="108"/>
      <c r="I2" s="108"/>
      <c r="J2" s="108"/>
      <c r="K2" s="109"/>
      <c r="L2" s="4"/>
      <c r="M2" s="110" t="s">
        <v>3</v>
      </c>
      <c r="N2" s="111"/>
      <c r="O2" s="111"/>
      <c r="P2" s="111"/>
      <c r="Q2" s="111"/>
      <c r="R2" s="111"/>
      <c r="S2" s="111"/>
      <c r="T2" s="112"/>
      <c r="U2" s="4"/>
      <c r="V2" s="113" t="s">
        <v>44</v>
      </c>
      <c r="W2" s="114"/>
      <c r="X2" s="115"/>
    </row>
    <row r="3" spans="1:24" ht="76.5" customHeight="1" thickBot="1" x14ac:dyDescent="0.3">
      <c r="A3" s="5" t="s">
        <v>4</v>
      </c>
      <c r="B3" s="6" t="s">
        <v>5</v>
      </c>
      <c r="C3" s="24" t="s">
        <v>6</v>
      </c>
      <c r="D3" s="25" t="s">
        <v>7</v>
      </c>
      <c r="E3" s="25" t="s">
        <v>8</v>
      </c>
      <c r="F3" s="25" t="s">
        <v>9</v>
      </c>
      <c r="G3" s="26" t="s">
        <v>10</v>
      </c>
      <c r="H3" s="7" t="s">
        <v>11</v>
      </c>
      <c r="I3" s="60" t="s">
        <v>7</v>
      </c>
      <c r="J3" s="60" t="s">
        <v>9</v>
      </c>
      <c r="K3" s="61" t="s">
        <v>12</v>
      </c>
      <c r="L3" s="8"/>
      <c r="M3" s="38" t="s">
        <v>6</v>
      </c>
      <c r="N3" s="39" t="s">
        <v>7</v>
      </c>
      <c r="O3" s="39" t="s">
        <v>8</v>
      </c>
      <c r="P3" s="40" t="s">
        <v>13</v>
      </c>
      <c r="Q3" s="7" t="s">
        <v>11</v>
      </c>
      <c r="R3" s="60" t="s">
        <v>7</v>
      </c>
      <c r="S3" s="60" t="s">
        <v>9</v>
      </c>
      <c r="T3" s="61" t="s">
        <v>12</v>
      </c>
      <c r="U3" s="8"/>
      <c r="V3" s="52" t="s">
        <v>14</v>
      </c>
      <c r="W3" s="53" t="s">
        <v>15</v>
      </c>
      <c r="X3" s="53" t="s">
        <v>16</v>
      </c>
    </row>
    <row r="4" spans="1:24" ht="14.25" customHeight="1" x14ac:dyDescent="0.25">
      <c r="A4" s="9" t="s">
        <v>17</v>
      </c>
      <c r="B4" s="10"/>
      <c r="C4" s="27"/>
      <c r="D4" s="28"/>
      <c r="E4" s="28"/>
      <c r="F4" s="28"/>
      <c r="G4" s="29"/>
      <c r="H4" s="11"/>
      <c r="I4" s="62"/>
      <c r="J4" s="62"/>
      <c r="K4" s="63"/>
      <c r="L4" s="12"/>
      <c r="M4" s="41"/>
      <c r="N4" s="42"/>
      <c r="O4" s="42"/>
      <c r="P4" s="43"/>
      <c r="Q4" s="11"/>
      <c r="R4" s="62"/>
      <c r="S4" s="62"/>
      <c r="T4" s="63"/>
      <c r="U4" s="12"/>
      <c r="V4" s="54"/>
      <c r="W4" s="55"/>
      <c r="X4" s="55"/>
    </row>
    <row r="5" spans="1:24" ht="14.25" customHeight="1" x14ac:dyDescent="0.2">
      <c r="A5" s="13" t="s">
        <v>18</v>
      </c>
      <c r="B5" s="14">
        <v>0.9</v>
      </c>
      <c r="C5" s="30">
        <v>0.95000000000000007</v>
      </c>
      <c r="D5" s="116">
        <f>AVERAGE(C5:C10)</f>
        <v>1.175</v>
      </c>
      <c r="E5" s="118">
        <v>37899</v>
      </c>
      <c r="F5" s="118">
        <f>E5*2</f>
        <v>75798</v>
      </c>
      <c r="G5" s="120">
        <f>D5*F5</f>
        <v>89062.650000000009</v>
      </c>
      <c r="H5" s="137">
        <v>0</v>
      </c>
      <c r="I5" s="122">
        <f>AVERAGE(H5:H10)</f>
        <v>0</v>
      </c>
      <c r="J5" s="124">
        <v>75798</v>
      </c>
      <c r="K5" s="126">
        <f>I5*J5</f>
        <v>0</v>
      </c>
      <c r="L5" s="15"/>
      <c r="M5" s="44">
        <f t="shared" ref="M5:M10" si="0">C5+0.05</f>
        <v>1</v>
      </c>
      <c r="N5" s="101">
        <f>AVERAGE(M5:M10)</f>
        <v>1.2250000000000001</v>
      </c>
      <c r="O5" s="103">
        <v>37899</v>
      </c>
      <c r="P5" s="105">
        <f>N5*O5</f>
        <v>46426.275000000001</v>
      </c>
      <c r="Q5" s="137">
        <v>0</v>
      </c>
      <c r="R5" s="122">
        <f>AVERAGE(Q5:Q10)</f>
        <v>0</v>
      </c>
      <c r="S5" s="124">
        <v>37899</v>
      </c>
      <c r="T5" s="126">
        <f>R5*S5</f>
        <v>0</v>
      </c>
      <c r="U5" s="15"/>
      <c r="V5" s="128">
        <f>SUM(F5,O5)</f>
        <v>113697</v>
      </c>
      <c r="W5" s="134">
        <f>SUM(G5,P5)</f>
        <v>135488.92500000002</v>
      </c>
      <c r="X5" s="130">
        <f>SUM(K5,T5)</f>
        <v>0</v>
      </c>
    </row>
    <row r="6" spans="1:24" ht="14.25" customHeight="1" x14ac:dyDescent="0.2">
      <c r="A6" s="13" t="s">
        <v>19</v>
      </c>
      <c r="B6" s="14">
        <v>0.95</v>
      </c>
      <c r="C6" s="30">
        <v>1</v>
      </c>
      <c r="D6" s="116"/>
      <c r="E6" s="118"/>
      <c r="F6" s="118"/>
      <c r="G6" s="120"/>
      <c r="H6" s="137">
        <v>0</v>
      </c>
      <c r="I6" s="122"/>
      <c r="J6" s="124"/>
      <c r="K6" s="126"/>
      <c r="L6" s="15"/>
      <c r="M6" s="44">
        <f t="shared" si="0"/>
        <v>1.05</v>
      </c>
      <c r="N6" s="101"/>
      <c r="O6" s="103"/>
      <c r="P6" s="105"/>
      <c r="Q6" s="137">
        <v>0</v>
      </c>
      <c r="R6" s="122"/>
      <c r="S6" s="124"/>
      <c r="T6" s="126"/>
      <c r="U6" s="15"/>
      <c r="V6" s="128"/>
      <c r="W6" s="135"/>
      <c r="X6" s="130"/>
    </row>
    <row r="7" spans="1:24" ht="14.25" customHeight="1" x14ac:dyDescent="0.2">
      <c r="A7" s="13" t="s">
        <v>20</v>
      </c>
      <c r="B7" s="14">
        <v>0.55000000000000004</v>
      </c>
      <c r="C7" s="30">
        <v>0.60000000000000009</v>
      </c>
      <c r="D7" s="116"/>
      <c r="E7" s="118"/>
      <c r="F7" s="118"/>
      <c r="G7" s="120"/>
      <c r="H7" s="137">
        <v>0</v>
      </c>
      <c r="I7" s="122"/>
      <c r="J7" s="124"/>
      <c r="K7" s="126"/>
      <c r="L7" s="15"/>
      <c r="M7" s="44">
        <f t="shared" si="0"/>
        <v>0.65000000000000013</v>
      </c>
      <c r="N7" s="101"/>
      <c r="O7" s="103"/>
      <c r="P7" s="105"/>
      <c r="Q7" s="137">
        <v>0</v>
      </c>
      <c r="R7" s="122"/>
      <c r="S7" s="124"/>
      <c r="T7" s="126"/>
      <c r="U7" s="15"/>
      <c r="V7" s="128"/>
      <c r="W7" s="135"/>
      <c r="X7" s="130"/>
    </row>
    <row r="8" spans="1:24" ht="14.25" customHeight="1" x14ac:dyDescent="0.2">
      <c r="A8" s="13" t="s">
        <v>21</v>
      </c>
      <c r="B8" s="14">
        <v>1.1000000000000001</v>
      </c>
      <c r="C8" s="30">
        <v>1.1500000000000001</v>
      </c>
      <c r="D8" s="116"/>
      <c r="E8" s="118"/>
      <c r="F8" s="118"/>
      <c r="G8" s="120"/>
      <c r="H8" s="137">
        <v>0</v>
      </c>
      <c r="I8" s="122"/>
      <c r="J8" s="124"/>
      <c r="K8" s="126"/>
      <c r="L8" s="15"/>
      <c r="M8" s="44">
        <f t="shared" si="0"/>
        <v>1.2000000000000002</v>
      </c>
      <c r="N8" s="101"/>
      <c r="O8" s="103"/>
      <c r="P8" s="105"/>
      <c r="Q8" s="137">
        <v>0</v>
      </c>
      <c r="R8" s="122"/>
      <c r="S8" s="124"/>
      <c r="T8" s="126"/>
      <c r="U8" s="15"/>
      <c r="V8" s="128"/>
      <c r="W8" s="135"/>
      <c r="X8" s="130"/>
    </row>
    <row r="9" spans="1:24" ht="14.25" customHeight="1" x14ac:dyDescent="0.2">
      <c r="A9" s="13" t="s">
        <v>22</v>
      </c>
      <c r="B9" s="14">
        <v>1.35</v>
      </c>
      <c r="C9" s="30">
        <v>1.4000000000000001</v>
      </c>
      <c r="D9" s="116"/>
      <c r="E9" s="118"/>
      <c r="F9" s="118"/>
      <c r="G9" s="120"/>
      <c r="H9" s="137">
        <v>0</v>
      </c>
      <c r="I9" s="122"/>
      <c r="J9" s="124"/>
      <c r="K9" s="126"/>
      <c r="L9" s="15"/>
      <c r="M9" s="44">
        <f t="shared" si="0"/>
        <v>1.4500000000000002</v>
      </c>
      <c r="N9" s="101"/>
      <c r="O9" s="103"/>
      <c r="P9" s="105"/>
      <c r="Q9" s="137">
        <v>0</v>
      </c>
      <c r="R9" s="122"/>
      <c r="S9" s="124"/>
      <c r="T9" s="126"/>
      <c r="U9" s="15"/>
      <c r="V9" s="128"/>
      <c r="W9" s="135"/>
      <c r="X9" s="130"/>
    </row>
    <row r="10" spans="1:24" ht="14.25" customHeight="1" thickBot="1" x14ac:dyDescent="0.25">
      <c r="A10" s="16" t="s">
        <v>23</v>
      </c>
      <c r="B10" s="17">
        <v>1.9</v>
      </c>
      <c r="C10" s="31">
        <v>1.95</v>
      </c>
      <c r="D10" s="117"/>
      <c r="E10" s="119"/>
      <c r="F10" s="119"/>
      <c r="G10" s="121"/>
      <c r="H10" s="138">
        <v>0</v>
      </c>
      <c r="I10" s="123"/>
      <c r="J10" s="125"/>
      <c r="K10" s="127"/>
      <c r="L10" s="15"/>
      <c r="M10" s="45">
        <f t="shared" si="0"/>
        <v>2</v>
      </c>
      <c r="N10" s="102"/>
      <c r="O10" s="104"/>
      <c r="P10" s="106"/>
      <c r="Q10" s="138">
        <v>0</v>
      </c>
      <c r="R10" s="123"/>
      <c r="S10" s="125"/>
      <c r="T10" s="127"/>
      <c r="U10" s="15"/>
      <c r="V10" s="129"/>
      <c r="W10" s="136"/>
      <c r="X10" s="131"/>
    </row>
    <row r="11" spans="1:24" ht="14.25" customHeight="1" x14ac:dyDescent="0.25">
      <c r="A11" s="18" t="s">
        <v>24</v>
      </c>
      <c r="B11" s="19"/>
      <c r="C11" s="32"/>
      <c r="D11" s="33"/>
      <c r="E11" s="33"/>
      <c r="F11" s="33"/>
      <c r="G11" s="34"/>
      <c r="H11" s="139"/>
      <c r="I11" s="64"/>
      <c r="J11" s="64"/>
      <c r="K11" s="65"/>
      <c r="L11" s="20"/>
      <c r="M11" s="46"/>
      <c r="N11" s="47"/>
      <c r="O11" s="47"/>
      <c r="P11" s="48"/>
      <c r="Q11" s="139"/>
      <c r="R11" s="64"/>
      <c r="S11" s="64"/>
      <c r="T11" s="65"/>
      <c r="U11" s="20"/>
      <c r="V11" s="132"/>
      <c r="W11" s="133"/>
      <c r="X11" s="56"/>
    </row>
    <row r="12" spans="1:24" ht="14.25" customHeight="1" x14ac:dyDescent="0.2">
      <c r="A12" s="13" t="s">
        <v>25</v>
      </c>
      <c r="B12" s="14">
        <v>0.6</v>
      </c>
      <c r="C12" s="30">
        <v>0.65</v>
      </c>
      <c r="D12" s="92">
        <f>AVERAGE(C12:C18)</f>
        <v>0.62857142857142867</v>
      </c>
      <c r="E12" s="95">
        <v>74711</v>
      </c>
      <c r="F12" s="95">
        <f>E12*2</f>
        <v>149422</v>
      </c>
      <c r="G12" s="98">
        <f>D12*F12</f>
        <v>93922.400000000009</v>
      </c>
      <c r="H12" s="137">
        <v>0</v>
      </c>
      <c r="I12" s="83">
        <f>AVERAGE(H12:H18)</f>
        <v>0</v>
      </c>
      <c r="J12" s="86">
        <v>149422</v>
      </c>
      <c r="K12" s="89">
        <f>I12*J12</f>
        <v>0</v>
      </c>
      <c r="L12" s="15"/>
      <c r="M12" s="44">
        <f t="shared" ref="M12:M18" si="1">C12+0.05</f>
        <v>0.70000000000000007</v>
      </c>
      <c r="N12" s="74">
        <f>AVERAGE(M12:M18)</f>
        <v>0.67857142857142871</v>
      </c>
      <c r="O12" s="77">
        <v>74711</v>
      </c>
      <c r="P12" s="80">
        <f>N12*O12</f>
        <v>50696.750000000007</v>
      </c>
      <c r="Q12" s="137">
        <v>0</v>
      </c>
      <c r="R12" s="83">
        <f>AVERAGE(Q12:Q18)</f>
        <v>0</v>
      </c>
      <c r="S12" s="86">
        <v>74711</v>
      </c>
      <c r="T12" s="89">
        <f>R12*S12</f>
        <v>0</v>
      </c>
      <c r="U12" s="15"/>
      <c r="V12" s="67">
        <f>SUM(F12,O12)</f>
        <v>224133</v>
      </c>
      <c r="W12" s="70">
        <f>SUM(G12,P12)</f>
        <v>144619.15000000002</v>
      </c>
      <c r="X12" s="73">
        <f>SUM(K12,T12)</f>
        <v>0</v>
      </c>
    </row>
    <row r="13" spans="1:24" ht="14.25" customHeight="1" x14ac:dyDescent="0.2">
      <c r="A13" s="13" t="s">
        <v>26</v>
      </c>
      <c r="B13" s="14">
        <v>0.55000000000000004</v>
      </c>
      <c r="C13" s="30">
        <v>0.60000000000000009</v>
      </c>
      <c r="D13" s="93"/>
      <c r="E13" s="96"/>
      <c r="F13" s="96"/>
      <c r="G13" s="99"/>
      <c r="H13" s="137">
        <v>0</v>
      </c>
      <c r="I13" s="84"/>
      <c r="J13" s="87"/>
      <c r="K13" s="90"/>
      <c r="L13" s="15"/>
      <c r="M13" s="44">
        <f t="shared" si="1"/>
        <v>0.65000000000000013</v>
      </c>
      <c r="N13" s="75"/>
      <c r="O13" s="78"/>
      <c r="P13" s="81"/>
      <c r="Q13" s="137">
        <v>0</v>
      </c>
      <c r="R13" s="84"/>
      <c r="S13" s="87"/>
      <c r="T13" s="90"/>
      <c r="U13" s="15"/>
      <c r="V13" s="68"/>
      <c r="W13" s="71"/>
      <c r="X13" s="71"/>
    </row>
    <row r="14" spans="1:24" ht="14.25" customHeight="1" x14ac:dyDescent="0.2">
      <c r="A14" s="13" t="s">
        <v>27</v>
      </c>
      <c r="B14" s="14">
        <v>0.55000000000000004</v>
      </c>
      <c r="C14" s="30">
        <v>0.60000000000000009</v>
      </c>
      <c r="D14" s="93"/>
      <c r="E14" s="96"/>
      <c r="F14" s="96"/>
      <c r="G14" s="99"/>
      <c r="H14" s="137">
        <v>0</v>
      </c>
      <c r="I14" s="84"/>
      <c r="J14" s="87"/>
      <c r="K14" s="90"/>
      <c r="L14" s="15"/>
      <c r="M14" s="44">
        <f t="shared" si="1"/>
        <v>0.65000000000000013</v>
      </c>
      <c r="N14" s="75"/>
      <c r="O14" s="78"/>
      <c r="P14" s="81"/>
      <c r="Q14" s="137">
        <v>0</v>
      </c>
      <c r="R14" s="84"/>
      <c r="S14" s="87"/>
      <c r="T14" s="90"/>
      <c r="U14" s="15"/>
      <c r="V14" s="68"/>
      <c r="W14" s="71"/>
      <c r="X14" s="71"/>
    </row>
    <row r="15" spans="1:24" ht="14.25" customHeight="1" x14ac:dyDescent="0.2">
      <c r="A15" s="13" t="s">
        <v>28</v>
      </c>
      <c r="B15" s="14">
        <v>0.55000000000000004</v>
      </c>
      <c r="C15" s="30">
        <v>0.60000000000000009</v>
      </c>
      <c r="D15" s="93"/>
      <c r="E15" s="96"/>
      <c r="F15" s="96"/>
      <c r="G15" s="99"/>
      <c r="H15" s="137">
        <v>0</v>
      </c>
      <c r="I15" s="84"/>
      <c r="J15" s="87"/>
      <c r="K15" s="90"/>
      <c r="L15" s="15"/>
      <c r="M15" s="44">
        <f t="shared" si="1"/>
        <v>0.65000000000000013</v>
      </c>
      <c r="N15" s="75"/>
      <c r="O15" s="78"/>
      <c r="P15" s="81"/>
      <c r="Q15" s="137">
        <v>0</v>
      </c>
      <c r="R15" s="84"/>
      <c r="S15" s="87"/>
      <c r="T15" s="90"/>
      <c r="U15" s="15"/>
      <c r="V15" s="68"/>
      <c r="W15" s="71"/>
      <c r="X15" s="71"/>
    </row>
    <row r="16" spans="1:24" ht="14.25" customHeight="1" x14ac:dyDescent="0.2">
      <c r="A16" s="13" t="s">
        <v>29</v>
      </c>
      <c r="B16" s="14">
        <v>0.55000000000000004</v>
      </c>
      <c r="C16" s="30">
        <v>0.60000000000000009</v>
      </c>
      <c r="D16" s="93"/>
      <c r="E16" s="96"/>
      <c r="F16" s="96"/>
      <c r="G16" s="99"/>
      <c r="H16" s="137">
        <v>0</v>
      </c>
      <c r="I16" s="84"/>
      <c r="J16" s="87"/>
      <c r="K16" s="90"/>
      <c r="L16" s="15"/>
      <c r="M16" s="44">
        <f t="shared" si="1"/>
        <v>0.65000000000000013</v>
      </c>
      <c r="N16" s="75"/>
      <c r="O16" s="78"/>
      <c r="P16" s="81"/>
      <c r="Q16" s="137">
        <v>0</v>
      </c>
      <c r="R16" s="84"/>
      <c r="S16" s="87"/>
      <c r="T16" s="90"/>
      <c r="U16" s="15"/>
      <c r="V16" s="68"/>
      <c r="W16" s="71"/>
      <c r="X16" s="71"/>
    </row>
    <row r="17" spans="1:24" ht="14.25" customHeight="1" x14ac:dyDescent="0.2">
      <c r="A17" s="13" t="s">
        <v>30</v>
      </c>
      <c r="B17" s="14">
        <v>0.55000000000000004</v>
      </c>
      <c r="C17" s="30">
        <v>0.60000000000000009</v>
      </c>
      <c r="D17" s="93"/>
      <c r="E17" s="96"/>
      <c r="F17" s="96"/>
      <c r="G17" s="99"/>
      <c r="H17" s="137">
        <v>0</v>
      </c>
      <c r="I17" s="84"/>
      <c r="J17" s="87"/>
      <c r="K17" s="90"/>
      <c r="L17" s="15"/>
      <c r="M17" s="44">
        <f t="shared" si="1"/>
        <v>0.65000000000000013</v>
      </c>
      <c r="N17" s="75"/>
      <c r="O17" s="78"/>
      <c r="P17" s="81"/>
      <c r="Q17" s="137">
        <v>0</v>
      </c>
      <c r="R17" s="84"/>
      <c r="S17" s="87"/>
      <c r="T17" s="90"/>
      <c r="U17" s="15"/>
      <c r="V17" s="68"/>
      <c r="W17" s="71"/>
      <c r="X17" s="71"/>
    </row>
    <row r="18" spans="1:24" ht="14.25" customHeight="1" thickBot="1" x14ac:dyDescent="0.25">
      <c r="A18" s="16" t="s">
        <v>31</v>
      </c>
      <c r="B18" s="17">
        <v>0.7</v>
      </c>
      <c r="C18" s="31">
        <v>0.75</v>
      </c>
      <c r="D18" s="94"/>
      <c r="E18" s="97"/>
      <c r="F18" s="97"/>
      <c r="G18" s="100"/>
      <c r="H18" s="138">
        <v>0</v>
      </c>
      <c r="I18" s="85"/>
      <c r="J18" s="88"/>
      <c r="K18" s="91"/>
      <c r="L18" s="15"/>
      <c r="M18" s="45">
        <f t="shared" si="1"/>
        <v>0.8</v>
      </c>
      <c r="N18" s="76"/>
      <c r="O18" s="79"/>
      <c r="P18" s="82"/>
      <c r="Q18" s="138">
        <v>0</v>
      </c>
      <c r="R18" s="85"/>
      <c r="S18" s="88"/>
      <c r="T18" s="91"/>
      <c r="U18" s="15"/>
      <c r="V18" s="69"/>
      <c r="W18" s="72"/>
      <c r="X18" s="72"/>
    </row>
    <row r="19" spans="1:24" ht="14.25" customHeight="1" x14ac:dyDescent="0.25">
      <c r="A19" s="18" t="s">
        <v>32</v>
      </c>
      <c r="B19" s="19"/>
      <c r="C19" s="32"/>
      <c r="D19" s="33"/>
      <c r="E19" s="33"/>
      <c r="F19" s="33"/>
      <c r="G19" s="34"/>
      <c r="H19" s="139"/>
      <c r="I19" s="64"/>
      <c r="J19" s="64"/>
      <c r="K19" s="65"/>
      <c r="L19" s="20"/>
      <c r="M19" s="46"/>
      <c r="N19" s="47"/>
      <c r="O19" s="47"/>
      <c r="P19" s="48"/>
      <c r="Q19" s="139"/>
      <c r="R19" s="64"/>
      <c r="S19" s="64"/>
      <c r="T19" s="65"/>
      <c r="U19" s="20"/>
      <c r="V19" s="132"/>
      <c r="W19" s="133"/>
      <c r="X19" s="56"/>
    </row>
    <row r="20" spans="1:24" ht="14.25" customHeight="1" x14ac:dyDescent="0.2">
      <c r="A20" s="13" t="s">
        <v>33</v>
      </c>
      <c r="B20" s="14">
        <v>1</v>
      </c>
      <c r="C20" s="35">
        <v>1.1000000000000001</v>
      </c>
      <c r="D20" s="92">
        <f>AVERAGE(C20:C29)</f>
        <v>1.5500000000000003</v>
      </c>
      <c r="E20" s="95">
        <v>43854</v>
      </c>
      <c r="F20" s="95">
        <f>E20*2</f>
        <v>87708</v>
      </c>
      <c r="G20" s="98">
        <f>D20*F20</f>
        <v>135947.40000000002</v>
      </c>
      <c r="H20" s="140">
        <v>0</v>
      </c>
      <c r="I20" s="83">
        <f>AVERAGE(H20:H29)</f>
        <v>0</v>
      </c>
      <c r="J20" s="86">
        <v>87708</v>
      </c>
      <c r="K20" s="89">
        <f>I20*J20</f>
        <v>0</v>
      </c>
      <c r="L20" s="15"/>
      <c r="M20" s="49">
        <f t="shared" ref="M20:M29" si="2">C20+0.05</f>
        <v>1.1500000000000001</v>
      </c>
      <c r="N20" s="74">
        <f>AVERAGE(M20:M29)</f>
        <v>1.6</v>
      </c>
      <c r="O20" s="77">
        <v>43854</v>
      </c>
      <c r="P20" s="80">
        <f>N20*O20</f>
        <v>70166.400000000009</v>
      </c>
      <c r="Q20" s="140">
        <v>0</v>
      </c>
      <c r="R20" s="83">
        <f>AVERAGE(Q20:Q29)</f>
        <v>0</v>
      </c>
      <c r="S20" s="86">
        <v>43854</v>
      </c>
      <c r="T20" s="89">
        <f>R20*S20</f>
        <v>0</v>
      </c>
      <c r="U20" s="15"/>
      <c r="V20" s="67">
        <f>SUM(F20,O20)</f>
        <v>131562</v>
      </c>
      <c r="W20" s="70">
        <f>SUM(G20,P20)</f>
        <v>206113.80000000005</v>
      </c>
      <c r="X20" s="73">
        <f>SUM(K20,T20)</f>
        <v>0</v>
      </c>
    </row>
    <row r="21" spans="1:24" ht="14.25" customHeight="1" x14ac:dyDescent="0.2">
      <c r="A21" s="13" t="s">
        <v>34</v>
      </c>
      <c r="B21" s="14">
        <v>1</v>
      </c>
      <c r="C21" s="35">
        <v>1.1000000000000001</v>
      </c>
      <c r="D21" s="93"/>
      <c r="E21" s="96"/>
      <c r="F21" s="96"/>
      <c r="G21" s="99"/>
      <c r="H21" s="140">
        <v>0</v>
      </c>
      <c r="I21" s="84"/>
      <c r="J21" s="87"/>
      <c r="K21" s="90"/>
      <c r="L21" s="15"/>
      <c r="M21" s="49">
        <f t="shared" si="2"/>
        <v>1.1500000000000001</v>
      </c>
      <c r="N21" s="75"/>
      <c r="O21" s="78"/>
      <c r="P21" s="81"/>
      <c r="Q21" s="140">
        <v>0</v>
      </c>
      <c r="R21" s="84"/>
      <c r="S21" s="87"/>
      <c r="T21" s="90"/>
      <c r="U21" s="15"/>
      <c r="V21" s="68"/>
      <c r="W21" s="71"/>
      <c r="X21" s="71"/>
    </row>
    <row r="22" spans="1:24" ht="14.25" customHeight="1" x14ac:dyDescent="0.2">
      <c r="A22" s="13" t="s">
        <v>35</v>
      </c>
      <c r="B22" s="14">
        <v>1.25</v>
      </c>
      <c r="C22" s="35">
        <v>1.35</v>
      </c>
      <c r="D22" s="93"/>
      <c r="E22" s="96"/>
      <c r="F22" s="96"/>
      <c r="G22" s="99"/>
      <c r="H22" s="140">
        <v>0</v>
      </c>
      <c r="I22" s="84"/>
      <c r="J22" s="87"/>
      <c r="K22" s="90"/>
      <c r="L22" s="15"/>
      <c r="M22" s="49">
        <f t="shared" si="2"/>
        <v>1.4000000000000001</v>
      </c>
      <c r="N22" s="75"/>
      <c r="O22" s="78"/>
      <c r="P22" s="81"/>
      <c r="Q22" s="140">
        <v>0</v>
      </c>
      <c r="R22" s="84"/>
      <c r="S22" s="87"/>
      <c r="T22" s="90"/>
      <c r="U22" s="15"/>
      <c r="V22" s="68"/>
      <c r="W22" s="71"/>
      <c r="X22" s="71"/>
    </row>
    <row r="23" spans="1:24" ht="14.25" customHeight="1" x14ac:dyDescent="0.2">
      <c r="A23" s="13" t="s">
        <v>36</v>
      </c>
      <c r="B23" s="14">
        <v>1.1000000000000001</v>
      </c>
      <c r="C23" s="35">
        <v>1.2000000000000002</v>
      </c>
      <c r="D23" s="93"/>
      <c r="E23" s="96"/>
      <c r="F23" s="96"/>
      <c r="G23" s="99"/>
      <c r="H23" s="140">
        <v>0</v>
      </c>
      <c r="I23" s="84"/>
      <c r="J23" s="87"/>
      <c r="K23" s="90"/>
      <c r="L23" s="15"/>
      <c r="M23" s="49">
        <f t="shared" si="2"/>
        <v>1.2500000000000002</v>
      </c>
      <c r="N23" s="75"/>
      <c r="O23" s="78"/>
      <c r="P23" s="81"/>
      <c r="Q23" s="140">
        <v>0</v>
      </c>
      <c r="R23" s="84"/>
      <c r="S23" s="87"/>
      <c r="T23" s="90"/>
      <c r="U23" s="15"/>
      <c r="V23" s="68"/>
      <c r="W23" s="71"/>
      <c r="X23" s="71"/>
    </row>
    <row r="24" spans="1:24" ht="39" customHeight="1" x14ac:dyDescent="0.2">
      <c r="A24" s="13" t="s">
        <v>37</v>
      </c>
      <c r="B24" s="21">
        <v>1</v>
      </c>
      <c r="C24" s="35">
        <v>1.1000000000000001</v>
      </c>
      <c r="D24" s="93"/>
      <c r="E24" s="96"/>
      <c r="F24" s="96"/>
      <c r="G24" s="99"/>
      <c r="H24" s="140">
        <v>0</v>
      </c>
      <c r="I24" s="84"/>
      <c r="J24" s="87"/>
      <c r="K24" s="90"/>
      <c r="L24" s="15"/>
      <c r="M24" s="49">
        <f t="shared" si="2"/>
        <v>1.1500000000000001</v>
      </c>
      <c r="N24" s="75"/>
      <c r="O24" s="78"/>
      <c r="P24" s="81"/>
      <c r="Q24" s="140">
        <v>0</v>
      </c>
      <c r="R24" s="84"/>
      <c r="S24" s="87"/>
      <c r="T24" s="90"/>
      <c r="U24" s="15"/>
      <c r="V24" s="68"/>
      <c r="W24" s="71"/>
      <c r="X24" s="71"/>
    </row>
    <row r="25" spans="1:24" ht="14.25" customHeight="1" x14ac:dyDescent="0.2">
      <c r="A25" s="13" t="s">
        <v>38</v>
      </c>
      <c r="B25" s="14">
        <v>1.35</v>
      </c>
      <c r="C25" s="35">
        <v>1.4500000000000002</v>
      </c>
      <c r="D25" s="93"/>
      <c r="E25" s="96"/>
      <c r="F25" s="96"/>
      <c r="G25" s="99"/>
      <c r="H25" s="140">
        <v>0</v>
      </c>
      <c r="I25" s="84"/>
      <c r="J25" s="87"/>
      <c r="K25" s="90"/>
      <c r="L25" s="15"/>
      <c r="M25" s="49">
        <f t="shared" si="2"/>
        <v>1.5000000000000002</v>
      </c>
      <c r="N25" s="75"/>
      <c r="O25" s="78"/>
      <c r="P25" s="81"/>
      <c r="Q25" s="140">
        <v>0</v>
      </c>
      <c r="R25" s="84"/>
      <c r="S25" s="87"/>
      <c r="T25" s="90"/>
      <c r="U25" s="15"/>
      <c r="V25" s="68"/>
      <c r="W25" s="71"/>
      <c r="X25" s="71"/>
    </row>
    <row r="26" spans="1:24" ht="14.25" customHeight="1" x14ac:dyDescent="0.2">
      <c r="A26" s="13" t="s">
        <v>39</v>
      </c>
      <c r="B26" s="14">
        <v>1.7</v>
      </c>
      <c r="C26" s="35">
        <v>1.8</v>
      </c>
      <c r="D26" s="93"/>
      <c r="E26" s="96"/>
      <c r="F26" s="96"/>
      <c r="G26" s="99"/>
      <c r="H26" s="140">
        <v>0</v>
      </c>
      <c r="I26" s="84"/>
      <c r="J26" s="87"/>
      <c r="K26" s="90"/>
      <c r="L26" s="15"/>
      <c r="M26" s="49">
        <f t="shared" si="2"/>
        <v>1.85</v>
      </c>
      <c r="N26" s="75"/>
      <c r="O26" s="78"/>
      <c r="P26" s="81"/>
      <c r="Q26" s="140">
        <v>0</v>
      </c>
      <c r="R26" s="84"/>
      <c r="S26" s="87"/>
      <c r="T26" s="90"/>
      <c r="U26" s="15"/>
      <c r="V26" s="68"/>
      <c r="W26" s="71"/>
      <c r="X26" s="71"/>
    </row>
    <row r="27" spans="1:24" ht="14.25" customHeight="1" x14ac:dyDescent="0.2">
      <c r="A27" s="13" t="s">
        <v>40</v>
      </c>
      <c r="B27" s="14">
        <v>1.7</v>
      </c>
      <c r="C27" s="35">
        <v>1.8</v>
      </c>
      <c r="D27" s="93"/>
      <c r="E27" s="96"/>
      <c r="F27" s="96"/>
      <c r="G27" s="99"/>
      <c r="H27" s="140">
        <v>0</v>
      </c>
      <c r="I27" s="84"/>
      <c r="J27" s="87"/>
      <c r="K27" s="90"/>
      <c r="L27" s="15"/>
      <c r="M27" s="49">
        <f t="shared" si="2"/>
        <v>1.85</v>
      </c>
      <c r="N27" s="75"/>
      <c r="O27" s="78"/>
      <c r="P27" s="81"/>
      <c r="Q27" s="140">
        <v>0</v>
      </c>
      <c r="R27" s="84"/>
      <c r="S27" s="87"/>
      <c r="T27" s="90"/>
      <c r="U27" s="15"/>
      <c r="V27" s="68"/>
      <c r="W27" s="71"/>
      <c r="X27" s="71"/>
    </row>
    <row r="28" spans="1:24" ht="14.25" customHeight="1" x14ac:dyDescent="0.2">
      <c r="A28" s="13" t="s">
        <v>41</v>
      </c>
      <c r="B28" s="14">
        <v>1.7</v>
      </c>
      <c r="C28" s="35">
        <v>1.8</v>
      </c>
      <c r="D28" s="93"/>
      <c r="E28" s="96"/>
      <c r="F28" s="96"/>
      <c r="G28" s="99"/>
      <c r="H28" s="140">
        <v>0</v>
      </c>
      <c r="I28" s="84"/>
      <c r="J28" s="87"/>
      <c r="K28" s="90"/>
      <c r="L28" s="15"/>
      <c r="M28" s="49">
        <f t="shared" si="2"/>
        <v>1.85</v>
      </c>
      <c r="N28" s="75"/>
      <c r="O28" s="78"/>
      <c r="P28" s="81"/>
      <c r="Q28" s="140">
        <v>0</v>
      </c>
      <c r="R28" s="84"/>
      <c r="S28" s="87"/>
      <c r="T28" s="90"/>
      <c r="U28" s="15"/>
      <c r="V28" s="68"/>
      <c r="W28" s="71"/>
      <c r="X28" s="71"/>
    </row>
    <row r="29" spans="1:24" ht="14.25" customHeight="1" thickBot="1" x14ac:dyDescent="0.25">
      <c r="A29" s="16" t="s">
        <v>42</v>
      </c>
      <c r="B29" s="17">
        <v>2.7</v>
      </c>
      <c r="C29" s="36">
        <v>2.8000000000000003</v>
      </c>
      <c r="D29" s="94"/>
      <c r="E29" s="97"/>
      <c r="F29" s="97"/>
      <c r="G29" s="100"/>
      <c r="H29" s="141">
        <v>0</v>
      </c>
      <c r="I29" s="85"/>
      <c r="J29" s="88"/>
      <c r="K29" s="91"/>
      <c r="L29" s="15"/>
      <c r="M29" s="50">
        <f t="shared" si="2"/>
        <v>2.85</v>
      </c>
      <c r="N29" s="76"/>
      <c r="O29" s="79"/>
      <c r="P29" s="82"/>
      <c r="Q29" s="141">
        <v>0</v>
      </c>
      <c r="R29" s="85"/>
      <c r="S29" s="88"/>
      <c r="T29" s="91"/>
      <c r="U29" s="15"/>
      <c r="V29" s="69"/>
      <c r="W29" s="72"/>
      <c r="X29" s="72"/>
    </row>
    <row r="30" spans="1:24" ht="22.5" customHeight="1" thickBot="1" x14ac:dyDescent="0.25">
      <c r="G30" s="37">
        <f>SUM(G20,G12,G5)</f>
        <v>318932.45000000007</v>
      </c>
      <c r="H30" s="22"/>
      <c r="I30" s="22"/>
      <c r="J30" s="22"/>
      <c r="K30" s="66">
        <f>SUM(K20,K12,K5)</f>
        <v>0</v>
      </c>
      <c r="L30" s="23"/>
      <c r="P30" s="51">
        <f>SUM(P20,P12,P5)</f>
        <v>167289.42500000002</v>
      </c>
      <c r="Q30" s="22"/>
      <c r="R30" s="22"/>
      <c r="S30" s="22"/>
      <c r="T30" s="66">
        <f>SUM(T20,T12,T5)</f>
        <v>0</v>
      </c>
      <c r="U30" s="23"/>
      <c r="V30" s="57">
        <f>SUM(V5,V12,V20)</f>
        <v>469392</v>
      </c>
      <c r="W30" s="58">
        <f>SUM(W20,W12,W5)</f>
        <v>486221.87500000012</v>
      </c>
      <c r="X30" s="59">
        <f>SUM(X20,X12,X5)</f>
        <v>0</v>
      </c>
    </row>
    <row r="32" spans="1:24" x14ac:dyDescent="0.2">
      <c r="A32" s="2" t="s">
        <v>43</v>
      </c>
    </row>
  </sheetData>
  <sheetProtection algorithmName="SHA-512" hashValue="MWAqu5Xsw5jz0Lb2r9AJDYUM0KljjbGcpflpV587/QJ5TwcrFCcH9iF4qdn1YDIjfW3whp06gbtG2vutU7KzDg==" saltValue="HDu25vHTUbyoKYqCw0GU+A==" spinCount="100000" sheet="1" objects="1" scenarios="1"/>
  <mergeCells count="51">
    <mergeCell ref="C2:K2"/>
    <mergeCell ref="M2:T2"/>
    <mergeCell ref="V2:X2"/>
    <mergeCell ref="D5:D10"/>
    <mergeCell ref="E5:E10"/>
    <mergeCell ref="F5:F10"/>
    <mergeCell ref="G5:G10"/>
    <mergeCell ref="I5:I10"/>
    <mergeCell ref="J5:J10"/>
    <mergeCell ref="K5:K10"/>
    <mergeCell ref="V5:V10"/>
    <mergeCell ref="W5:W10"/>
    <mergeCell ref="X5:X10"/>
    <mergeCell ref="R5:R10"/>
    <mergeCell ref="S5:S10"/>
    <mergeCell ref="T5:T10"/>
    <mergeCell ref="D12:D18"/>
    <mergeCell ref="E12:E18"/>
    <mergeCell ref="F12:F18"/>
    <mergeCell ref="G12:G18"/>
    <mergeCell ref="I12:I18"/>
    <mergeCell ref="J12:J18"/>
    <mergeCell ref="K12:K18"/>
    <mergeCell ref="N5:N10"/>
    <mergeCell ref="O5:O10"/>
    <mergeCell ref="P5:P10"/>
    <mergeCell ref="V12:V18"/>
    <mergeCell ref="W12:W18"/>
    <mergeCell ref="X12:X18"/>
    <mergeCell ref="D20:D29"/>
    <mergeCell ref="E20:E29"/>
    <mergeCell ref="F20:F29"/>
    <mergeCell ref="G20:G29"/>
    <mergeCell ref="I20:I29"/>
    <mergeCell ref="J20:J29"/>
    <mergeCell ref="K20:K29"/>
    <mergeCell ref="N12:N18"/>
    <mergeCell ref="O12:O18"/>
    <mergeCell ref="P12:P18"/>
    <mergeCell ref="R12:R18"/>
    <mergeCell ref="S12:S18"/>
    <mergeCell ref="T12:T18"/>
    <mergeCell ref="V20:V29"/>
    <mergeCell ref="W20:W29"/>
    <mergeCell ref="X20:X29"/>
    <mergeCell ref="N20:N29"/>
    <mergeCell ref="O20:O29"/>
    <mergeCell ref="P20:P29"/>
    <mergeCell ref="R20:R29"/>
    <mergeCell ref="S20:S29"/>
    <mergeCell ref="T20:T29"/>
  </mergeCells>
  <printOptions horizontalCentered="1"/>
  <pageMargins left="0" right="0" top="0.74803149606299213" bottom="0.74803149606299213" header="0.31496062992125984" footer="0.31496062992125984"/>
  <pageSetup paperSize="9" scale="47" orientation="landscape" r:id="rId1"/>
  <customProperties>
    <customPr name="EpmWorksheetKeyString_GUID" r:id="rId2"/>
  </customProperties>
</worksheet>
</file>

<file path=docMetadata/LabelInfo.xml><?xml version="1.0" encoding="utf-8"?>
<clbl:labelList xmlns:clbl="http://schemas.microsoft.com/office/2020/mipLabelMetadata">
  <clbl:label id="{dff66434-b289-4bd4-a962-28d7339140dd}" enabled="0" method="" siteId="{dff66434-b289-4bd4-a962-28d7339140d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OFERTA PRECIOS UNITARIOS</vt:lpstr>
    </vt:vector>
  </TitlesOfParts>
  <Company>IFEMA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Emilio Santander</dc:creator>
  <cp:lastModifiedBy>Dulce Pardillos</cp:lastModifiedBy>
  <dcterms:created xsi:type="dcterms:W3CDTF">2025-06-05T15:13:51Z</dcterms:created>
  <dcterms:modified xsi:type="dcterms:W3CDTF">2025-06-12T08:58:15Z</dcterms:modified>
</cp:coreProperties>
</file>