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121 Stands Privel y Sagris 2025\3 Pliego y calendario\"/>
    </mc:Choice>
  </mc:AlternateContent>
  <xr:revisionPtr revIDLastSave="0" documentId="13_ncr:1_{C8B6363E-AA9B-45A6-A1EE-D9E6D6D30BD7}" xr6:coauthVersionLast="47" xr6:coauthVersionMax="47" xr10:uidLastSave="{00000000-0000-0000-0000-000000000000}"/>
  <bookViews>
    <workbookView xWindow="-118" yWindow="-118" windowWidth="45269" windowHeight="18380" xr2:uid="{00000000-000D-0000-FFFF-FFFF00000000}"/>
  </bookViews>
  <sheets>
    <sheet name="Materiales Complem Privel" sheetId="2" r:id="rId1"/>
    <sheet name="Materiales Complem Sagris" sheetId="25" r:id="rId2"/>
    <sheet name="Otros Materiales Comp. IFEMA" sheetId="12" r:id="rId3"/>
    <sheet name="TOTAL OFERTA" sheetId="24" r:id="rId4"/>
  </sheets>
  <definedNames>
    <definedName name="_xlnm.Print_Area" localSheetId="0">'Materiales Complem Privel'!$A$1:$AX$69</definedName>
    <definedName name="_xlnm.Print_Area" localSheetId="1">'Materiales Complem Sagris'!$C$1:$AX$70</definedName>
    <definedName name="_xlnm.Print_Area" localSheetId="2">'Otros Materiales Comp. IFEMA'!$A$1:$D$83</definedName>
    <definedName name="_xlnm.Print_Area" localSheetId="3">'TOTAL OFERTA'!$A$1:$H$31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24" l="1"/>
  <c r="H14" i="24" s="1"/>
  <c r="G10" i="24"/>
  <c r="H10" i="24" s="1"/>
  <c r="G6" i="24"/>
  <c r="H6" i="24" s="1"/>
  <c r="H22" i="24"/>
  <c r="AD64" i="25"/>
  <c r="AC64" i="25"/>
  <c r="K64" i="25"/>
  <c r="G64" i="25"/>
  <c r="AX64" i="25" s="1"/>
  <c r="AD63" i="25"/>
  <c r="AC63" i="25"/>
  <c r="K63" i="25"/>
  <c r="G63" i="25"/>
  <c r="L63" i="25" s="1"/>
  <c r="AD62" i="25"/>
  <c r="AC62" i="25"/>
  <c r="K62" i="25"/>
  <c r="G62" i="25"/>
  <c r="AD61" i="25"/>
  <c r="AC61" i="25"/>
  <c r="K61" i="25"/>
  <c r="G61" i="25"/>
  <c r="AX61" i="25" s="1"/>
  <c r="AD60" i="25"/>
  <c r="AC60" i="25"/>
  <c r="K60" i="25"/>
  <c r="G60" i="25"/>
  <c r="AD59" i="25"/>
  <c r="AC59" i="25"/>
  <c r="K59" i="25"/>
  <c r="G59" i="25"/>
  <c r="AD58" i="25"/>
  <c r="AC58" i="25"/>
  <c r="K58" i="25"/>
  <c r="G58" i="25"/>
  <c r="AD57" i="25"/>
  <c r="AC57" i="25"/>
  <c r="K57" i="25"/>
  <c r="G57" i="25"/>
  <c r="AD56" i="25"/>
  <c r="AC56" i="25"/>
  <c r="K56" i="25"/>
  <c r="G56" i="25"/>
  <c r="AD55" i="25"/>
  <c r="AC55" i="25"/>
  <c r="K55" i="25"/>
  <c r="G55" i="25"/>
  <c r="AX55" i="25" s="1"/>
  <c r="AD54" i="25"/>
  <c r="AC54" i="25"/>
  <c r="K54" i="25"/>
  <c r="G54" i="25"/>
  <c r="AX54" i="25" s="1"/>
  <c r="AD53" i="25"/>
  <c r="AC53" i="25"/>
  <c r="K53" i="25"/>
  <c r="G53" i="25"/>
  <c r="AX53" i="25" s="1"/>
  <c r="AD52" i="25"/>
  <c r="AC52" i="25"/>
  <c r="K52" i="25"/>
  <c r="G52" i="25"/>
  <c r="AX52" i="25" s="1"/>
  <c r="AD51" i="25"/>
  <c r="AC51" i="25"/>
  <c r="K51" i="25"/>
  <c r="G51" i="25"/>
  <c r="AD50" i="25"/>
  <c r="AC50" i="25"/>
  <c r="K50" i="25"/>
  <c r="G50" i="25"/>
  <c r="AD49" i="25"/>
  <c r="AC49" i="25"/>
  <c r="K49" i="25"/>
  <c r="G49" i="25"/>
  <c r="AD48" i="25"/>
  <c r="AC48" i="25"/>
  <c r="K48" i="25"/>
  <c r="G48" i="25"/>
  <c r="AD47" i="25"/>
  <c r="AC47" i="25"/>
  <c r="K47" i="25"/>
  <c r="G47" i="25"/>
  <c r="AD46" i="25"/>
  <c r="AC46" i="25"/>
  <c r="K46" i="25"/>
  <c r="G46" i="25"/>
  <c r="AD45" i="25"/>
  <c r="AC45" i="25"/>
  <c r="K45" i="25"/>
  <c r="G45" i="25"/>
  <c r="AD44" i="25"/>
  <c r="AC44" i="25"/>
  <c r="K44" i="25"/>
  <c r="G44" i="25"/>
  <c r="AD43" i="25"/>
  <c r="AC43" i="25"/>
  <c r="K43" i="25"/>
  <c r="G43" i="25"/>
  <c r="AX43" i="25" s="1"/>
  <c r="AD42" i="25"/>
  <c r="AC42" i="25"/>
  <c r="K42" i="25"/>
  <c r="G42" i="25"/>
  <c r="AX42" i="25" s="1"/>
  <c r="AD41" i="25"/>
  <c r="AC41" i="25"/>
  <c r="K41" i="25"/>
  <c r="G41" i="25"/>
  <c r="L41" i="25" s="1"/>
  <c r="AD40" i="25"/>
  <c r="AC40" i="25"/>
  <c r="K40" i="25"/>
  <c r="G40" i="25"/>
  <c r="AX40" i="25" s="1"/>
  <c r="AD39" i="25"/>
  <c r="AC39" i="25"/>
  <c r="K39" i="25"/>
  <c r="G39" i="25"/>
  <c r="AD38" i="25"/>
  <c r="AC38" i="25"/>
  <c r="K38" i="25"/>
  <c r="G38" i="25"/>
  <c r="AD37" i="25"/>
  <c r="AC37" i="25"/>
  <c r="K37" i="25"/>
  <c r="G37" i="25"/>
  <c r="AD36" i="25"/>
  <c r="AC36" i="25"/>
  <c r="K36" i="25"/>
  <c r="G36" i="25"/>
  <c r="AD35" i="25"/>
  <c r="AC35" i="25"/>
  <c r="K35" i="25"/>
  <c r="G35" i="25"/>
  <c r="AD34" i="25"/>
  <c r="AC34" i="25"/>
  <c r="K34" i="25"/>
  <c r="G34" i="25"/>
  <c r="AD33" i="25"/>
  <c r="AC33" i="25"/>
  <c r="K33" i="25"/>
  <c r="G33" i="25"/>
  <c r="AD32" i="25"/>
  <c r="AC32" i="25"/>
  <c r="K32" i="25"/>
  <c r="G32" i="25"/>
  <c r="AD31" i="25"/>
  <c r="AC31" i="25"/>
  <c r="K31" i="25"/>
  <c r="G31" i="25"/>
  <c r="AX31" i="25" s="1"/>
  <c r="AD30" i="25"/>
  <c r="AC30" i="25"/>
  <c r="K30" i="25"/>
  <c r="G30" i="25"/>
  <c r="L30" i="25" s="1"/>
  <c r="AD29" i="25"/>
  <c r="AC29" i="25"/>
  <c r="K29" i="25"/>
  <c r="G29" i="25"/>
  <c r="L29" i="25" s="1"/>
  <c r="AD28" i="25"/>
  <c r="AC28" i="25"/>
  <c r="K28" i="25"/>
  <c r="G28" i="25"/>
  <c r="AX28" i="25" s="1"/>
  <c r="AD27" i="25"/>
  <c r="AC27" i="25"/>
  <c r="K27" i="25"/>
  <c r="G27" i="25"/>
  <c r="AD26" i="25"/>
  <c r="AC26" i="25"/>
  <c r="K26" i="25"/>
  <c r="G26" i="25"/>
  <c r="AD25" i="25"/>
  <c r="AC25" i="25"/>
  <c r="K25" i="25"/>
  <c r="G25" i="25"/>
  <c r="AD24" i="25"/>
  <c r="AC24" i="25"/>
  <c r="K24" i="25"/>
  <c r="G24" i="25"/>
  <c r="AD23" i="25"/>
  <c r="AC23" i="25"/>
  <c r="K23" i="25"/>
  <c r="G23" i="25"/>
  <c r="AD22" i="25"/>
  <c r="AC22" i="25"/>
  <c r="K22" i="25"/>
  <c r="G22" i="25"/>
  <c r="AD21" i="25"/>
  <c r="AC21" i="25"/>
  <c r="K21" i="25"/>
  <c r="G21" i="25"/>
  <c r="AD20" i="25"/>
  <c r="AC20" i="25"/>
  <c r="K20" i="25"/>
  <c r="G20" i="25"/>
  <c r="AD19" i="25"/>
  <c r="AC19" i="25"/>
  <c r="K19" i="25"/>
  <c r="G19" i="25"/>
  <c r="AX19" i="25" s="1"/>
  <c r="AD18" i="25"/>
  <c r="AC18" i="25"/>
  <c r="K18" i="25"/>
  <c r="G18" i="25"/>
  <c r="L18" i="25" s="1"/>
  <c r="AD17" i="25"/>
  <c r="AC17" i="25"/>
  <c r="K17" i="25"/>
  <c r="G17" i="25"/>
  <c r="AX17" i="25" s="1"/>
  <c r="AD16" i="25"/>
  <c r="AC16" i="25"/>
  <c r="K16" i="25"/>
  <c r="G16" i="25"/>
  <c r="AX16" i="25" s="1"/>
  <c r="AD15" i="25"/>
  <c r="AC15" i="25"/>
  <c r="K15" i="25"/>
  <c r="G15" i="25"/>
  <c r="AD14" i="25"/>
  <c r="AC14" i="25"/>
  <c r="K14" i="25"/>
  <c r="G14" i="25"/>
  <c r="AD13" i="25"/>
  <c r="AC13" i="25"/>
  <c r="K13" i="25"/>
  <c r="G13" i="25"/>
  <c r="AD12" i="25"/>
  <c r="AC12" i="25"/>
  <c r="K12" i="25"/>
  <c r="G12" i="25"/>
  <c r="AD11" i="25"/>
  <c r="AC11" i="25"/>
  <c r="K11" i="25"/>
  <c r="G11" i="25"/>
  <c r="AD10" i="25"/>
  <c r="AC10" i="25"/>
  <c r="K10" i="25"/>
  <c r="G10" i="25"/>
  <c r="AD9" i="25"/>
  <c r="AC9" i="25"/>
  <c r="K9" i="25"/>
  <c r="G9" i="25"/>
  <c r="AD8" i="25"/>
  <c r="AC8" i="25"/>
  <c r="K8" i="25"/>
  <c r="G8" i="25"/>
  <c r="AD7" i="25"/>
  <c r="AC7" i="25"/>
  <c r="K7" i="25"/>
  <c r="G7" i="25"/>
  <c r="AX7" i="25" s="1"/>
  <c r="AD6" i="25"/>
  <c r="AC6" i="25"/>
  <c r="K6" i="25"/>
  <c r="G6" i="25"/>
  <c r="L6" i="25" s="1"/>
  <c r="AD5" i="25"/>
  <c r="AC5" i="25"/>
  <c r="K5" i="25"/>
  <c r="G5" i="25"/>
  <c r="L5" i="25" s="1"/>
  <c r="AD4" i="25"/>
  <c r="AC4" i="25"/>
  <c r="K4" i="25"/>
  <c r="G4" i="25"/>
  <c r="AX4" i="25" s="1"/>
  <c r="AD3" i="25"/>
  <c r="AC3" i="25"/>
  <c r="K3" i="25"/>
  <c r="G3" i="25"/>
  <c r="K3" i="2"/>
  <c r="AX29" i="25" l="1"/>
  <c r="AX6" i="25"/>
  <c r="AX18" i="25"/>
  <c r="AX30" i="25"/>
  <c r="K66" i="25"/>
  <c r="L46" i="25"/>
  <c r="AX46" i="25"/>
  <c r="AX25" i="25"/>
  <c r="L25" i="25"/>
  <c r="L58" i="25"/>
  <c r="AX58" i="25"/>
  <c r="AX35" i="25"/>
  <c r="L35" i="25"/>
  <c r="L8" i="25"/>
  <c r="AX8" i="25"/>
  <c r="L12" i="25"/>
  <c r="AX12" i="25"/>
  <c r="AX32" i="25"/>
  <c r="L32" i="25"/>
  <c r="L60" i="25"/>
  <c r="AX60" i="25"/>
  <c r="L44" i="25"/>
  <c r="AX44" i="25"/>
  <c r="AX9" i="25"/>
  <c r="L9" i="25"/>
  <c r="L20" i="25"/>
  <c r="AX20" i="25"/>
  <c r="AX26" i="25"/>
  <c r="L26" i="25"/>
  <c r="AX11" i="25"/>
  <c r="L11" i="25"/>
  <c r="AX47" i="25"/>
  <c r="L47" i="25"/>
  <c r="L15" i="25"/>
  <c r="AX15" i="25"/>
  <c r="AX23" i="25"/>
  <c r="L23" i="25"/>
  <c r="AX48" i="25"/>
  <c r="L48" i="25"/>
  <c r="AX59" i="25"/>
  <c r="L59" i="25"/>
  <c r="AX3" i="25"/>
  <c r="L3" i="25"/>
  <c r="AX49" i="25"/>
  <c r="L49" i="25"/>
  <c r="AX14" i="25"/>
  <c r="L14" i="25"/>
  <c r="L22" i="25"/>
  <c r="AX22" i="25"/>
  <c r="AX33" i="25"/>
  <c r="L33" i="25"/>
  <c r="AX39" i="25"/>
  <c r="L39" i="25"/>
  <c r="L34" i="25"/>
  <c r="AX34" i="25"/>
  <c r="AX45" i="25"/>
  <c r="L45" i="25"/>
  <c r="L51" i="25"/>
  <c r="AX51" i="25"/>
  <c r="L10" i="25"/>
  <c r="AX10" i="25"/>
  <c r="AX13" i="25"/>
  <c r="L13" i="25"/>
  <c r="AX62" i="25"/>
  <c r="L62" i="25"/>
  <c r="AX38" i="25"/>
  <c r="L38" i="25"/>
  <c r="AX57" i="25"/>
  <c r="L57" i="25"/>
  <c r="AX36" i="25"/>
  <c r="L36" i="25"/>
  <c r="AX50" i="25"/>
  <c r="L50" i="25"/>
  <c r="AX37" i="25"/>
  <c r="L37" i="25"/>
  <c r="AX56" i="25"/>
  <c r="L56" i="25"/>
  <c r="AX21" i="25"/>
  <c r="L21" i="25"/>
  <c r="AX24" i="25"/>
  <c r="L24" i="25"/>
  <c r="L27" i="25"/>
  <c r="AX27" i="25"/>
  <c r="L17" i="25"/>
  <c r="L53" i="25"/>
  <c r="AX63" i="25"/>
  <c r="L7" i="25"/>
  <c r="L19" i="25"/>
  <c r="L31" i="25"/>
  <c r="L43" i="25"/>
  <c r="L55" i="25"/>
  <c r="L64" i="25"/>
  <c r="L4" i="25"/>
  <c r="AX41" i="25"/>
  <c r="L16" i="25"/>
  <c r="L52" i="25"/>
  <c r="L42" i="25"/>
  <c r="L54" i="25"/>
  <c r="AX5" i="25"/>
  <c r="L28" i="25"/>
  <c r="L40" i="25"/>
  <c r="L61" i="25"/>
  <c r="L66" i="25" l="1"/>
  <c r="H23" i="24" s="1"/>
  <c r="AX66" i="25"/>
  <c r="H24" i="24" s="1"/>
  <c r="K64" i="2"/>
  <c r="K38" i="2"/>
  <c r="H81" i="12" l="1"/>
  <c r="I81" i="12" s="1"/>
  <c r="H80" i="12"/>
  <c r="I80" i="12" s="1"/>
  <c r="H79" i="12"/>
  <c r="I79" i="12" s="1"/>
  <c r="H78" i="12"/>
  <c r="I78" i="12" s="1"/>
  <c r="H77" i="12"/>
  <c r="I77" i="12" s="1"/>
  <c r="H76" i="12"/>
  <c r="I76" i="12" s="1"/>
  <c r="H75" i="12"/>
  <c r="I75" i="12" s="1"/>
  <c r="H74" i="12"/>
  <c r="I74" i="12" s="1"/>
  <c r="H73" i="12"/>
  <c r="I73" i="12" s="1"/>
  <c r="H72" i="12"/>
  <c r="I72" i="12" s="1"/>
  <c r="H71" i="12"/>
  <c r="I71" i="12" s="1"/>
  <c r="H70" i="12"/>
  <c r="I70" i="12" s="1"/>
  <c r="H69" i="12"/>
  <c r="I69" i="12" s="1"/>
  <c r="H68" i="12"/>
  <c r="I68" i="12" s="1"/>
  <c r="H67" i="12"/>
  <c r="I67" i="12" s="1"/>
  <c r="H66" i="12"/>
  <c r="I66" i="12" s="1"/>
  <c r="I65" i="12"/>
  <c r="H65" i="12"/>
  <c r="H64" i="12"/>
  <c r="I64" i="12" s="1"/>
  <c r="H63" i="12"/>
  <c r="I63" i="12" s="1"/>
  <c r="H62" i="12"/>
  <c r="I62" i="12" s="1"/>
  <c r="H61" i="12"/>
  <c r="I61" i="12" s="1"/>
  <c r="H60" i="12"/>
  <c r="I60" i="12" s="1"/>
  <c r="H59" i="12"/>
  <c r="I59" i="12" s="1"/>
  <c r="H58" i="12"/>
  <c r="I58" i="12" s="1"/>
  <c r="H57" i="12"/>
  <c r="I57" i="12" s="1"/>
  <c r="H56" i="12"/>
  <c r="I56" i="12" s="1"/>
  <c r="H55" i="12"/>
  <c r="I55" i="12" s="1"/>
  <c r="H54" i="12"/>
  <c r="I54" i="12" s="1"/>
  <c r="H53" i="12"/>
  <c r="I53" i="12" s="1"/>
  <c r="H52" i="12"/>
  <c r="I52" i="12" s="1"/>
  <c r="H51" i="12"/>
  <c r="I51" i="12" s="1"/>
  <c r="H50" i="12"/>
  <c r="I50" i="12" s="1"/>
  <c r="H49" i="12"/>
  <c r="I49" i="12" s="1"/>
  <c r="H48" i="12"/>
  <c r="I48" i="12" s="1"/>
  <c r="H47" i="12"/>
  <c r="I47" i="12" s="1"/>
  <c r="H46" i="12"/>
  <c r="I46" i="12" s="1"/>
  <c r="H45" i="12"/>
  <c r="I45" i="12" s="1"/>
  <c r="H44" i="12"/>
  <c r="I44" i="12" s="1"/>
  <c r="H43" i="12"/>
  <c r="I43" i="12" s="1"/>
  <c r="H42" i="12"/>
  <c r="I42" i="12" s="1"/>
  <c r="H41" i="12"/>
  <c r="I41" i="12" s="1"/>
  <c r="H40" i="12"/>
  <c r="I40" i="12" s="1"/>
  <c r="H39" i="12"/>
  <c r="I39" i="12" s="1"/>
  <c r="H38" i="12"/>
  <c r="I38" i="12" s="1"/>
  <c r="H37" i="12"/>
  <c r="I37" i="12" s="1"/>
  <c r="H36" i="12"/>
  <c r="I36" i="12" s="1"/>
  <c r="H35" i="12"/>
  <c r="I35" i="12" s="1"/>
  <c r="H34" i="12"/>
  <c r="I34" i="12" s="1"/>
  <c r="H33" i="12"/>
  <c r="I33" i="12" s="1"/>
  <c r="H32" i="12"/>
  <c r="I32" i="12" s="1"/>
  <c r="H31" i="12"/>
  <c r="I31" i="12" s="1"/>
  <c r="H30" i="12"/>
  <c r="I30" i="12" s="1"/>
  <c r="H29" i="12"/>
  <c r="I29" i="12" s="1"/>
  <c r="H28" i="12"/>
  <c r="I28" i="12" s="1"/>
  <c r="H27" i="12"/>
  <c r="I27" i="12" s="1"/>
  <c r="H26" i="12"/>
  <c r="I26" i="12" s="1"/>
  <c r="H25" i="12"/>
  <c r="I25" i="12" s="1"/>
  <c r="H24" i="12"/>
  <c r="I24" i="12" s="1"/>
  <c r="H23" i="12"/>
  <c r="I23" i="12" s="1"/>
  <c r="H22" i="12"/>
  <c r="I22" i="12" s="1"/>
  <c r="H21" i="12"/>
  <c r="I21" i="12" s="1"/>
  <c r="H20" i="12"/>
  <c r="I20" i="12" s="1"/>
  <c r="H19" i="12"/>
  <c r="I19" i="12" s="1"/>
  <c r="H18" i="12"/>
  <c r="I18" i="12" s="1"/>
  <c r="H17" i="12"/>
  <c r="I17" i="12" s="1"/>
  <c r="H16" i="12"/>
  <c r="I16" i="12" s="1"/>
  <c r="H15" i="12"/>
  <c r="I15" i="12" s="1"/>
  <c r="H14" i="12"/>
  <c r="I14" i="12" s="1"/>
  <c r="H13" i="12"/>
  <c r="I13" i="12" s="1"/>
  <c r="H12" i="12"/>
  <c r="I12" i="12" s="1"/>
  <c r="H11" i="12"/>
  <c r="I11" i="12" s="1"/>
  <c r="H10" i="12"/>
  <c r="I10" i="12" s="1"/>
  <c r="H9" i="12"/>
  <c r="I9" i="12" s="1"/>
  <c r="H8" i="12"/>
  <c r="I8" i="12" s="1"/>
  <c r="H7" i="12"/>
  <c r="I7" i="12" s="1"/>
  <c r="H6" i="12"/>
  <c r="I6" i="12" s="1"/>
  <c r="H5" i="12"/>
  <c r="I5" i="12" s="1"/>
  <c r="H4" i="12"/>
  <c r="I4" i="12" s="1"/>
  <c r="AC6" i="2" l="1"/>
  <c r="AC7" i="2"/>
  <c r="AD3" i="2"/>
  <c r="AC3" i="2"/>
  <c r="AD64" i="2" l="1"/>
  <c r="AD63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D4" i="2"/>
  <c r="AC64" i="2"/>
  <c r="AC63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8" i="2"/>
  <c r="AC5" i="2"/>
  <c r="AC4" i="2"/>
  <c r="G64" i="2" l="1"/>
  <c r="L64" i="2" s="1"/>
  <c r="AX64" i="2" l="1"/>
  <c r="K25" i="2"/>
  <c r="G25" i="2"/>
  <c r="AX25" i="2" l="1"/>
  <c r="L25" i="2"/>
  <c r="K63" i="2"/>
  <c r="K62" i="2"/>
  <c r="K61" i="2"/>
  <c r="K60" i="2"/>
  <c r="K59" i="2"/>
  <c r="K58" i="2"/>
  <c r="K57" i="2"/>
  <c r="K56" i="2"/>
  <c r="K54" i="2"/>
  <c r="K55" i="2"/>
  <c r="K52" i="2"/>
  <c r="K51" i="2"/>
  <c r="K53" i="2"/>
  <c r="K50" i="2"/>
  <c r="K49" i="2"/>
  <c r="K48" i="2"/>
  <c r="K47" i="2"/>
  <c r="K46" i="2"/>
  <c r="K45" i="2"/>
  <c r="K44" i="2"/>
  <c r="K43" i="2"/>
  <c r="K42" i="2"/>
  <c r="K41" i="2"/>
  <c r="K40" i="2"/>
  <c r="K39" i="2"/>
  <c r="K37" i="2"/>
  <c r="K36" i="2"/>
  <c r="K35" i="2"/>
  <c r="K34" i="2"/>
  <c r="K33" i="2"/>
  <c r="K32" i="2"/>
  <c r="K31" i="2"/>
  <c r="K30" i="2"/>
  <c r="K29" i="2"/>
  <c r="K28" i="2"/>
  <c r="K27" i="2"/>
  <c r="K26" i="2"/>
  <c r="K23" i="2"/>
  <c r="K24" i="2"/>
  <c r="K22" i="2"/>
  <c r="K21" i="2"/>
  <c r="K20" i="2"/>
  <c r="K19" i="2"/>
  <c r="K18" i="2"/>
  <c r="K17" i="2"/>
  <c r="K16" i="2"/>
  <c r="K15" i="2"/>
  <c r="K13" i="2"/>
  <c r="K12" i="2"/>
  <c r="K14" i="2"/>
  <c r="K11" i="2"/>
  <c r="K10" i="2"/>
  <c r="K9" i="2"/>
  <c r="K8" i="2"/>
  <c r="K7" i="2"/>
  <c r="K6" i="2"/>
  <c r="K5" i="2"/>
  <c r="K4" i="2"/>
  <c r="K66" i="2" l="1"/>
  <c r="H19" i="24" s="1"/>
  <c r="G13" i="2"/>
  <c r="G12" i="2"/>
  <c r="AX13" i="2" l="1"/>
  <c r="L13" i="2"/>
  <c r="AX12" i="2"/>
  <c r="L12" i="2"/>
  <c r="G63" i="2"/>
  <c r="G62" i="2"/>
  <c r="G61" i="2"/>
  <c r="G60" i="2"/>
  <c r="G59" i="2"/>
  <c r="G58" i="2"/>
  <c r="G57" i="2"/>
  <c r="G56" i="2"/>
  <c r="G54" i="2"/>
  <c r="G55" i="2"/>
  <c r="G52" i="2"/>
  <c r="G51" i="2"/>
  <c r="G53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3" i="2"/>
  <c r="G24" i="2"/>
  <c r="G22" i="2"/>
  <c r="G21" i="2"/>
  <c r="G20" i="2"/>
  <c r="G19" i="2"/>
  <c r="G18" i="2"/>
  <c r="G17" i="2"/>
  <c r="G16" i="2"/>
  <c r="G15" i="2"/>
  <c r="G14" i="2"/>
  <c r="G11" i="2"/>
  <c r="G10" i="2"/>
  <c r="G9" i="2"/>
  <c r="G8" i="2"/>
  <c r="G7" i="2"/>
  <c r="G6" i="2"/>
  <c r="G5" i="2"/>
  <c r="G4" i="2"/>
  <c r="G3" i="2"/>
  <c r="AX63" i="2" l="1"/>
  <c r="L63" i="2"/>
  <c r="AX62" i="2"/>
  <c r="L62" i="2"/>
  <c r="AX61" i="2"/>
  <c r="L61" i="2"/>
  <c r="AX60" i="2"/>
  <c r="L60" i="2"/>
  <c r="AX59" i="2"/>
  <c r="L59" i="2"/>
  <c r="AX58" i="2"/>
  <c r="L58" i="2"/>
  <c r="AX57" i="2"/>
  <c r="L57" i="2"/>
  <c r="AX56" i="2"/>
  <c r="L56" i="2"/>
  <c r="AX55" i="2"/>
  <c r="L55" i="2"/>
  <c r="AX54" i="2"/>
  <c r="L54" i="2"/>
  <c r="AX53" i="2"/>
  <c r="L53" i="2"/>
  <c r="AX52" i="2"/>
  <c r="L52" i="2"/>
  <c r="AX51" i="2"/>
  <c r="L51" i="2"/>
  <c r="AX50" i="2"/>
  <c r="L50" i="2"/>
  <c r="AX49" i="2"/>
  <c r="L49" i="2"/>
  <c r="AX48" i="2"/>
  <c r="L48" i="2"/>
  <c r="AX47" i="2"/>
  <c r="L47" i="2"/>
  <c r="AX46" i="2"/>
  <c r="L46" i="2"/>
  <c r="AX45" i="2"/>
  <c r="L45" i="2"/>
  <c r="AX44" i="2"/>
  <c r="L44" i="2"/>
  <c r="AX43" i="2"/>
  <c r="L43" i="2"/>
  <c r="AX42" i="2"/>
  <c r="L42" i="2"/>
  <c r="AX41" i="2"/>
  <c r="L41" i="2"/>
  <c r="AX40" i="2"/>
  <c r="L40" i="2"/>
  <c r="AX39" i="2"/>
  <c r="L39" i="2"/>
  <c r="AX38" i="2"/>
  <c r="L38" i="2"/>
  <c r="AX37" i="2"/>
  <c r="L37" i="2"/>
  <c r="AX36" i="2"/>
  <c r="L36" i="2"/>
  <c r="AX35" i="2"/>
  <c r="L35" i="2"/>
  <c r="AX34" i="2"/>
  <c r="L34" i="2"/>
  <c r="AX33" i="2"/>
  <c r="L33" i="2"/>
  <c r="AX32" i="2"/>
  <c r="L32" i="2"/>
  <c r="AX31" i="2"/>
  <c r="L31" i="2"/>
  <c r="AX30" i="2"/>
  <c r="L30" i="2"/>
  <c r="AX29" i="2"/>
  <c r="L29" i="2"/>
  <c r="AX28" i="2"/>
  <c r="L28" i="2"/>
  <c r="AX27" i="2"/>
  <c r="L27" i="2"/>
  <c r="AX26" i="2"/>
  <c r="L26" i="2"/>
  <c r="AX24" i="2"/>
  <c r="L24" i="2"/>
  <c r="AX23" i="2"/>
  <c r="L23" i="2"/>
  <c r="AX22" i="2"/>
  <c r="L22" i="2"/>
  <c r="AX21" i="2"/>
  <c r="L21" i="2"/>
  <c r="AX20" i="2"/>
  <c r="L20" i="2"/>
  <c r="AX19" i="2"/>
  <c r="L19" i="2"/>
  <c r="AX18" i="2"/>
  <c r="L18" i="2"/>
  <c r="AX17" i="2"/>
  <c r="L17" i="2"/>
  <c r="AX16" i="2"/>
  <c r="L16" i="2"/>
  <c r="AX15" i="2"/>
  <c r="L15" i="2"/>
  <c r="AX14" i="2"/>
  <c r="L14" i="2"/>
  <c r="AX11" i="2"/>
  <c r="L11" i="2"/>
  <c r="AX10" i="2"/>
  <c r="L10" i="2"/>
  <c r="AX9" i="2"/>
  <c r="L9" i="2"/>
  <c r="AX8" i="2"/>
  <c r="L8" i="2"/>
  <c r="AX7" i="2"/>
  <c r="L7" i="2"/>
  <c r="AX6" i="2"/>
  <c r="L6" i="2"/>
  <c r="AX5" i="2"/>
  <c r="L5" i="2"/>
  <c r="AX4" i="2"/>
  <c r="L4" i="2"/>
  <c r="AX3" i="2"/>
  <c r="L3" i="2"/>
  <c r="L66" i="2" l="1"/>
  <c r="AX66" i="2"/>
  <c r="H21" i="24" s="1"/>
  <c r="H20" i="24" l="1"/>
  <c r="H26" i="24" s="1"/>
  <c r="F18" i="24"/>
</calcChain>
</file>

<file path=xl/sharedStrings.xml><?xml version="1.0" encoding="utf-8"?>
<sst xmlns="http://schemas.openxmlformats.org/spreadsheetml/2006/main" count="800" uniqueCount="342">
  <si>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</si>
  <si>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</si>
  <si>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</si>
  <si>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</si>
  <si>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</si>
  <si>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</si>
  <si>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</si>
  <si>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</si>
  <si>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</si>
  <si>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</si>
  <si>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</si>
  <si>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</si>
  <si>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</si>
  <si>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(1)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</si>
  <si>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</si>
  <si>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</si>
  <si>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</si>
  <si>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>TOTALES COMPLEMENTOS EXPOSITOR+IFEMA</t>
  </si>
  <si>
    <t>PODIUM 50X50X50  (MADERA)</t>
  </si>
  <si>
    <t>PODIUM 50X50X75  (MADERA)</t>
  </si>
  <si>
    <t>PODIUM 50X50X100  (MADERA)</t>
  </si>
  <si>
    <t xml:space="preserve">PERCHERO MOVIL 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</si>
  <si>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</si>
  <si>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</si>
  <si>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</si>
  <si>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</si>
  <si>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</si>
  <si>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</si>
  <si>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</si>
  <si>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</si>
  <si>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</si>
  <si>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</si>
  <si>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</si>
  <si>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</si>
  <si>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</si>
  <si>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</si>
  <si>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</si>
  <si>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</si>
  <si>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</si>
  <si>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</si>
  <si>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</si>
  <si>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</si>
  <si>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</si>
  <si>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</si>
  <si>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</si>
  <si>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</si>
  <si>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</si>
  <si>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</si>
  <si>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</si>
  <si>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</si>
  <si>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</si>
  <si>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</si>
  <si>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</si>
  <si>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</si>
  <si>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</si>
  <si>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</si>
  <si>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</si>
  <si>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</si>
  <si>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</si>
  <si>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</si>
  <si>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</si>
  <si>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</si>
  <si>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</si>
  <si>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FOCO LED EN CARRIL</t>
  </si>
  <si>
    <t>FOCO LED CON BRAZO</t>
  </si>
  <si>
    <t>ENCHUFE MONOFÁSICO HASTA 3.500 W CABLE HASTA 10 M  (CUADRO NO INCLUIDO)</t>
  </si>
  <si>
    <t>PANEL MELAMINADO DE DIFERENTE COLOR</t>
  </si>
  <si>
    <t>€/ml.</t>
  </si>
  <si>
    <t>VIGA SUPLEMENTARIA (MADERA)</t>
  </si>
  <si>
    <t>PUERTA DOBLE CON LLAVE</t>
  </si>
  <si>
    <t xml:space="preserve">PUERTA DOBLE CON LLAVE (MADERA) </t>
  </si>
  <si>
    <t>MATERIALES GENERICOS</t>
  </si>
  <si>
    <t>€/h</t>
  </si>
  <si>
    <t>HORA TÉCNICO (MINIMO 1 h.)</t>
  </si>
  <si>
    <t>MATERIALES COMPLEMENTARIOS PARA EXPOSITOR A MEDIDA Y BAJO PRESUPUESTO</t>
  </si>
  <si>
    <t>Esta partida es una estimación cuyo importe no está sometido a licitación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</si>
  <si>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</si>
  <si>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</si>
  <si>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</si>
  <si>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Cod. SAP</t>
  </si>
  <si>
    <t>SS.FF.</t>
  </si>
  <si>
    <t>Expositor</t>
  </si>
  <si>
    <t>6RI09005</t>
  </si>
  <si>
    <t>6RI02125</t>
  </si>
  <si>
    <t>6RI02003</t>
  </si>
  <si>
    <t>6RI02001</t>
  </si>
  <si>
    <t>6RI02002</t>
  </si>
  <si>
    <t>6RI02120</t>
  </si>
  <si>
    <t>6RI02067</t>
  </si>
  <si>
    <t>6RI02020</t>
  </si>
  <si>
    <t>6RI02052</t>
  </si>
  <si>
    <t>6RI02168</t>
  </si>
  <si>
    <t>6RI02169</t>
  </si>
  <si>
    <t>6RI02170</t>
  </si>
  <si>
    <t>6RI02060</t>
  </si>
  <si>
    <t>6RI02021</t>
  </si>
  <si>
    <t>6RI02012</t>
  </si>
  <si>
    <t>6RI02013</t>
  </si>
  <si>
    <t>6RI02014</t>
  </si>
  <si>
    <t>6RI02037</t>
  </si>
  <si>
    <t>6RI02038</t>
  </si>
  <si>
    <t>6RI02039</t>
  </si>
  <si>
    <t>6RI02158</t>
  </si>
  <si>
    <t>6RI02157</t>
  </si>
  <si>
    <t>6RI02159</t>
  </si>
  <si>
    <t>6RI02113</t>
  </si>
  <si>
    <t>6RI02121</t>
  </si>
  <si>
    <t>6RI02041</t>
  </si>
  <si>
    <t>6RI02042</t>
  </si>
  <si>
    <t>6RI02040</t>
  </si>
  <si>
    <t>6RI02114</t>
  </si>
  <si>
    <t>6RI02115</t>
  </si>
  <si>
    <t>6RI02116</t>
  </si>
  <si>
    <t>6RI02117</t>
  </si>
  <si>
    <t>6RI02007</t>
  </si>
  <si>
    <t>6RI09001</t>
  </si>
  <si>
    <t>6RI09002</t>
  </si>
  <si>
    <t>6RI09003</t>
  </si>
  <si>
    <t>6RI09004</t>
  </si>
  <si>
    <t>6RI02008</t>
  </si>
  <si>
    <t>6RI02122</t>
  </si>
  <si>
    <t>6RI02022</t>
  </si>
  <si>
    <t>6RI02064</t>
  </si>
  <si>
    <t>6RI02023</t>
  </si>
  <si>
    <t>6RI02024</t>
  </si>
  <si>
    <t>6RI02025</t>
  </si>
  <si>
    <t>6RI02044</t>
  </si>
  <si>
    <t>6RI02043</t>
  </si>
  <si>
    <t>6RI02045</t>
  </si>
  <si>
    <t>6RI02026</t>
  </si>
  <si>
    <t>6RI02065</t>
  </si>
  <si>
    <t>6RI02027</t>
  </si>
  <si>
    <t>6RI02066</t>
  </si>
  <si>
    <t>6RI02028</t>
  </si>
  <si>
    <t>6RI02058</t>
  </si>
  <si>
    <t>6RI02032</t>
  </si>
  <si>
    <t xml:space="preserve">6RI02062 </t>
  </si>
  <si>
    <t>6RI02031</t>
  </si>
  <si>
    <t>6RI02059</t>
  </si>
  <si>
    <t>6RI02047</t>
  </si>
  <si>
    <t>6RI02048</t>
  </si>
  <si>
    <t>6RI02063</t>
  </si>
  <si>
    <t>6RI02033</t>
  </si>
  <si>
    <t>6RI02034</t>
  </si>
  <si>
    <t>6RY01037</t>
  </si>
  <si>
    <t>6RY01072</t>
  </si>
  <si>
    <t>6RY01034</t>
  </si>
  <si>
    <t>6RY01032</t>
  </si>
  <si>
    <t>6RY01033</t>
  </si>
  <si>
    <t>6RY01075</t>
  </si>
  <si>
    <t>6RY01038</t>
  </si>
  <si>
    <t>6RY01035</t>
  </si>
  <si>
    <t>6RY01018</t>
  </si>
  <si>
    <t>6RY01076</t>
  </si>
  <si>
    <t>6RY01077</t>
  </si>
  <si>
    <t>6RY01078</t>
  </si>
  <si>
    <t>6RY01039</t>
  </si>
  <si>
    <t>6RY01036</t>
  </si>
  <si>
    <t>6RY01012</t>
  </si>
  <si>
    <t>6RY01063</t>
  </si>
  <si>
    <t>6RY01011</t>
  </si>
  <si>
    <t>6RY01040</t>
  </si>
  <si>
    <t>6RY01041</t>
  </si>
  <si>
    <t>6RY01042</t>
  </si>
  <si>
    <t>6RY01065</t>
  </si>
  <si>
    <t>6RY01064</t>
  </si>
  <si>
    <t>6RY01079</t>
  </si>
  <si>
    <t>6RY01080</t>
  </si>
  <si>
    <t>6RY01005</t>
  </si>
  <si>
    <t>6RY01030</t>
  </si>
  <si>
    <t>6RY01045</t>
  </si>
  <si>
    <t>6RY01029</t>
  </si>
  <si>
    <t>6RY01046</t>
  </si>
  <si>
    <t>6RY01047</t>
  </si>
  <si>
    <t>6RY01048</t>
  </si>
  <si>
    <t>6RY01071</t>
  </si>
  <si>
    <t>6RY01002</t>
  </si>
  <si>
    <t>6RY01049</t>
  </si>
  <si>
    <t>6RY01050</t>
  </si>
  <si>
    <t>6RY01051</t>
  </si>
  <si>
    <t>6RY01070</t>
  </si>
  <si>
    <t>6RY01001</t>
  </si>
  <si>
    <t>6RY01052</t>
  </si>
  <si>
    <t>6RY01031</t>
  </si>
  <si>
    <t>6RY01053</t>
  </si>
  <si>
    <t>6RY01054</t>
  </si>
  <si>
    <t>6RY01055</t>
  </si>
  <si>
    <t>6RY01028</t>
  </si>
  <si>
    <t>6RY01056</t>
  </si>
  <si>
    <t>6RY01057</t>
  </si>
  <si>
    <t>6RY01058</t>
  </si>
  <si>
    <t>6RY01009</t>
  </si>
  <si>
    <t>6RY01010</t>
  </si>
  <si>
    <t>6RY01059</t>
  </si>
  <si>
    <t>6RY01081</t>
  </si>
  <si>
    <t>6RY01082</t>
  </si>
  <si>
    <t>6RY01006</t>
  </si>
  <si>
    <t>6RY01083</t>
  </si>
  <si>
    <t>6RY01003</t>
  </si>
  <si>
    <t>6RY01004</t>
  </si>
  <si>
    <t>6RY01008</t>
  </si>
  <si>
    <t>6RY01007</t>
  </si>
  <si>
    <t>6RY01060</t>
  </si>
  <si>
    <t>6RY01061</t>
  </si>
  <si>
    <t>6RY01062</t>
  </si>
  <si>
    <t>Intergift</t>
  </si>
  <si>
    <t>Vida Silver</t>
  </si>
  <si>
    <t>Pisci-Mad</t>
  </si>
  <si>
    <t>FRUIT (PARA CADA LOTE)</t>
  </si>
  <si>
    <t>Salon Look</t>
  </si>
  <si>
    <t>Matelec Industry</t>
  </si>
  <si>
    <t>Veteco</t>
  </si>
  <si>
    <t>Simo</t>
  </si>
  <si>
    <t>Expo</t>
  </si>
  <si>
    <t>Ifema</t>
  </si>
  <si>
    <t>Total</t>
  </si>
  <si>
    <t>OTROS MATERIALES COMPLEMENTARIOS IFEMA</t>
  </si>
  <si>
    <t>Subida</t>
  </si>
  <si>
    <t>PRECIO UNITARIO OFERTADO IVA EXCLUIDO</t>
  </si>
  <si>
    <t>EXP</t>
  </si>
  <si>
    <t>IFEMA</t>
  </si>
  <si>
    <t>BANCO DE MADERA PINTADO (200X45X45cm)</t>
  </si>
  <si>
    <t>Ud.</t>
  </si>
  <si>
    <t>BARRA DE 110 CMS DE ALTO, 50 DE FONDO CON PATAS PARA ENCASTRADO DE CARGADOR</t>
  </si>
  <si>
    <t>ML</t>
  </si>
  <si>
    <t>BARRA DE BAR</t>
  </si>
  <si>
    <t>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</si>
  <si>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</si>
  <si>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</si>
  <si>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</si>
  <si>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</si>
  <si>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</si>
  <si>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</si>
  <si>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</si>
  <si>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</si>
  <si>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</si>
  <si>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</si>
  <si>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</si>
  <si>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</si>
  <si>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</si>
  <si>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</si>
  <si>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</si>
  <si>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</si>
  <si>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</si>
  <si>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</si>
  <si>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</si>
  <si>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</si>
  <si>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</si>
  <si>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</si>
  <si>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</si>
  <si>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</si>
  <si>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</si>
  <si>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</si>
  <si>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</si>
  <si>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</si>
  <si>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</si>
  <si>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</si>
  <si>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</si>
  <si>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</si>
  <si>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</si>
  <si>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</si>
  <si>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</si>
  <si>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</si>
  <si>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</si>
  <si>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</si>
  <si>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</si>
  <si>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</si>
  <si>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</si>
  <si>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</si>
  <si>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</si>
  <si>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</si>
  <si>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</si>
  <si>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</si>
  <si>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</si>
  <si>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</si>
  <si>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</si>
  <si>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</si>
  <si>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</si>
  <si>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</si>
  <si>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</si>
  <si>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</si>
  <si>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</si>
  <si>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</si>
  <si>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</si>
  <si>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</si>
  <si>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</si>
  <si>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</si>
  <si>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</si>
  <si>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</si>
  <si>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</si>
  <si>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</si>
  <si>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</si>
  <si>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</si>
  <si>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</si>
  <si>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</si>
  <si>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</si>
  <si>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</si>
  <si>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</si>
  <si>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</si>
  <si>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</si>
  <si>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</si>
  <si>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</si>
  <si>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</si>
  <si>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</si>
  <si>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Firma del representante legal y fecha</t>
  </si>
  <si>
    <t>ESTIMACIÓN UNIDADES DISEÑO FERIAL ( d )</t>
  </si>
  <si>
    <t>IMPORTE DISEÑO FERIAL (b) x ( d )</t>
  </si>
  <si>
    <t>(3)</t>
  </si>
  <si>
    <t xml:space="preserve">TECHO TELA 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</si>
  <si>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</si>
  <si>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</si>
  <si>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</si>
  <si>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>ANEXO IX B</t>
  </si>
  <si>
    <t xml:space="preserve">TOTAL OFERTA       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</si>
  <si>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</si>
  <si>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</si>
  <si>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</si>
  <si>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</si>
  <si>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</si>
  <si>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 xml:space="preserve">Modular B </t>
  </si>
  <si>
    <t>ESTRUCTURA</t>
  </si>
  <si>
    <t>INSTALACIÓN ELÉCTRICA</t>
  </si>
  <si>
    <t>ROTULACIÓN</t>
  </si>
  <si>
    <t>PAVIMENTACIÓN</t>
  </si>
  <si>
    <t>Modular C</t>
  </si>
  <si>
    <t xml:space="preserve">Modular F </t>
  </si>
  <si>
    <t xml:space="preserve"> (indicar total -1- de la hoja materiales complementarios EXPOSITOR)</t>
  </si>
  <si>
    <t xml:space="preserve"> (indicar total -2- de la hoja materiales complementarios IFEMA)</t>
  </si>
  <si>
    <t>TOTAL OFERTADO (IVA EXCLUIDO) (indicar esta cantidad en el modelo -IX- A de oferta económica)</t>
  </si>
  <si>
    <t xml:space="preserve">Al cumplimentar en la hoja excel, sólo deberá rellenar las celdas en color azul </t>
  </si>
  <si>
    <t>ESTIMACIÓN M2 PRIVEL (a)</t>
  </si>
  <si>
    <t>ESTIMACIÓN M2 SAGRIS (a)</t>
  </si>
  <si>
    <t xml:space="preserve">MATERIALES COMPLEMENTARIOS PARA EXPOSITORES PRIVEL </t>
  </si>
  <si>
    <t xml:space="preserve">MATERIALES COMPLEMENTARIOS PARA NECESIDADES PROPIAS DE IFEMA SAGRIS </t>
  </si>
  <si>
    <t xml:space="preserve">MATERIALES COMPLEMENTARIOS PARA EXPOSITORES SAGRIS </t>
  </si>
  <si>
    <t>MATERIALES COMPLEMENTARIOS PARA NECESIDADES PROPIAS DE IFEMA PRIVEL</t>
  </si>
  <si>
    <t>ANEXO IX - B</t>
  </si>
  <si>
    <t>MATERIALES COMPLEMENTARIOS PARA DISEÑO FERIAL PRIVEL</t>
  </si>
  <si>
    <t>MATERIALES COMPLEMENTARIOS PARA DISEÑO FERIAL SAGRIS</t>
  </si>
  <si>
    <t xml:space="preserve"> (indicar total -3- de la hoja materiales complementarios IFEMA)</t>
  </si>
  <si>
    <t>ARTÍCULOS PRIVEL</t>
  </si>
  <si>
    <t>ARTÍCULOS SAGRIS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</si>
</sst>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;[Red]#,##0.00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2"/>
      <name val="Barlow"/>
    </font>
    <font>
      <b/>
      <i/>
      <sz val="12"/>
      <name val="Barlow"/>
    </font>
    <font>
      <sz val="12"/>
      <name val="Barlow"/>
    </font>
    <font>
      <sz val="12"/>
      <color theme="1"/>
      <name val="Barlow"/>
    </font>
    <font>
      <b/>
      <sz val="12"/>
      <color theme="1"/>
      <name val="Barlow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8" fillId="0" borderId="0"/>
    <xf numFmtId="44" fontId="9" fillId="0" borderId="0" applyFont="0" applyFill="0" applyBorder="0" applyAlignment="0" applyProtection="0"/>
  </cellStyleXfs>
  <cellXfs count="149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5" fillId="0" borderId="19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indent="1"/>
    </xf>
    <xf numFmtId="0" fontId="5" fillId="0" borderId="15" xfId="1" applyFont="1" applyBorder="1" applyAlignment="1">
      <alignment horizontal="left" vertical="center" wrapText="1" indent="1"/>
    </xf>
    <xf numFmtId="49" fontId="5" fillId="0" borderId="15" xfId="2" applyNumberFormat="1" applyFont="1" applyBorder="1" applyAlignment="1">
      <alignment horizontal="left" vertical="center" indent="1"/>
    </xf>
    <xf numFmtId="0" fontId="5" fillId="0" borderId="27" xfId="1" applyFont="1" applyBorder="1" applyAlignment="1">
      <alignment horizontal="left" vertical="center" indent="1"/>
    </xf>
    <xf numFmtId="0" fontId="5" fillId="3" borderId="17" xfId="1" applyFont="1" applyFill="1" applyBorder="1" applyAlignment="1">
      <alignment horizontal="left" vertical="center" indent="1"/>
    </xf>
    <xf numFmtId="2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/>
    <xf numFmtId="4" fontId="3" fillId="0" borderId="0" xfId="0" applyNumberFormat="1" applyFont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/>
    </xf>
    <xf numFmtId="4" fontId="5" fillId="0" borderId="19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3" fontId="5" fillId="0" borderId="10" xfId="1" applyNumberFormat="1" applyFont="1" applyBorder="1" applyAlignment="1">
      <alignment horizontal="left" vertical="center"/>
    </xf>
    <xf numFmtId="4" fontId="5" fillId="0" borderId="15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/>
    </xf>
    <xf numFmtId="4" fontId="5" fillId="0" borderId="27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4" fontId="5" fillId="0" borderId="26" xfId="0" applyNumberFormat="1" applyFont="1" applyBorder="1" applyAlignment="1">
      <alignment horizontal="center" vertical="center"/>
    </xf>
    <xf numFmtId="4" fontId="5" fillId="0" borderId="20" xfId="0" applyNumberFormat="1" applyFont="1" applyBorder="1" applyAlignment="1">
      <alignment horizontal="center" vertical="center"/>
    </xf>
    <xf numFmtId="4" fontId="3" fillId="0" borderId="21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0" fontId="5" fillId="0" borderId="0" xfId="0" applyFont="1"/>
    <xf numFmtId="4" fontId="6" fillId="0" borderId="0" xfId="0" applyNumberFormat="1" applyFont="1"/>
    <xf numFmtId="49" fontId="6" fillId="0" borderId="3" xfId="0" applyNumberFormat="1" applyFont="1" applyBorder="1"/>
    <xf numFmtId="164" fontId="6" fillId="0" borderId="0" xfId="0" applyNumberFormat="1" applyFont="1"/>
    <xf numFmtId="4" fontId="3" fillId="0" borderId="1" xfId="0" applyNumberFormat="1" applyFont="1" applyBorder="1" applyAlignment="1">
      <alignment vertical="center" wrapText="1"/>
    </xf>
    <xf numFmtId="165" fontId="5" fillId="0" borderId="19" xfId="1" applyNumberFormat="1" applyFont="1" applyBorder="1" applyAlignment="1">
      <alignment horizontal="right" vertical="center" wrapText="1" indent="1"/>
    </xf>
    <xf numFmtId="165" fontId="5" fillId="0" borderId="15" xfId="1" applyNumberFormat="1" applyFont="1" applyBorder="1" applyAlignment="1">
      <alignment horizontal="right" vertical="center" wrapText="1" indent="1"/>
    </xf>
    <xf numFmtId="165" fontId="5" fillId="0" borderId="27" xfId="1" applyNumberFormat="1" applyFont="1" applyBorder="1" applyAlignment="1">
      <alignment horizontal="right" vertical="center" wrapText="1" indent="1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4" fontId="5" fillId="3" borderId="17" xfId="0" applyNumberFormat="1" applyFont="1" applyFill="1" applyBorder="1" applyAlignment="1">
      <alignment horizontal="centerContinuous" vertical="center"/>
    </xf>
    <xf numFmtId="4" fontId="6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 vertical="center"/>
    </xf>
    <xf numFmtId="165" fontId="5" fillId="0" borderId="0" xfId="0" applyNumberFormat="1" applyFont="1" applyAlignment="1">
      <alignment horizontal="right" vertical="center" wrapText="1"/>
    </xf>
    <xf numFmtId="0" fontId="3" fillId="0" borderId="4" xfId="0" applyFont="1" applyBorder="1" applyAlignment="1">
      <alignment horizontal="center" vertical="center"/>
    </xf>
    <xf numFmtId="4" fontId="3" fillId="0" borderId="0" xfId="0" applyNumberFormat="1" applyFont="1" applyAlignment="1">
      <alignment horizontal="right" vertical="center" wrapText="1"/>
    </xf>
    <xf numFmtId="10" fontId="5" fillId="0" borderId="0" xfId="0" applyNumberFormat="1" applyFont="1" applyAlignment="1">
      <alignment horizontal="right" vertical="top" wrapText="1"/>
    </xf>
    <xf numFmtId="0" fontId="5" fillId="0" borderId="8" xfId="1" applyFont="1" applyBorder="1" applyAlignment="1">
      <alignment horizontal="left" vertical="center" wrapText="1" indent="1"/>
    </xf>
    <xf numFmtId="165" fontId="6" fillId="0" borderId="8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vertical="center"/>
    </xf>
    <xf numFmtId="4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>
      <alignment horizontal="left" vertical="center" wrapText="1" indent="1"/>
    </xf>
    <xf numFmtId="165" fontId="6" fillId="0" borderId="9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vertical="center"/>
    </xf>
    <xf numFmtId="4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left" vertical="center" indent="1"/>
    </xf>
    <xf numFmtId="165" fontId="5" fillId="0" borderId="9" xfId="0" applyNumberFormat="1" applyFont="1" applyBorder="1" applyAlignment="1">
      <alignment horizontal="right" vertical="center" wrapText="1"/>
    </xf>
    <xf numFmtId="4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9" xfId="1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wrapText="1" indent="1"/>
    </xf>
    <xf numFmtId="165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left" vertical="center"/>
    </xf>
    <xf numFmtId="4" fontId="5" fillId="2" borderId="12" xfId="0" applyNumberFormat="1" applyFont="1" applyFill="1" applyBorder="1" applyAlignment="1" applyProtection="1">
      <alignment horizontal="center" vertical="center"/>
      <protection locked="0"/>
    </xf>
    <xf numFmtId="49" fontId="5" fillId="0" borderId="9" xfId="2" applyNumberFormat="1" applyFont="1" applyBorder="1" applyAlignment="1">
      <alignment horizontal="left" vertical="center" indent="1"/>
    </xf>
    <xf numFmtId="0" fontId="5" fillId="0" borderId="16" xfId="0" applyFont="1" applyBorder="1" applyAlignment="1">
      <alignment horizontal="left" vertical="center" indent="1"/>
    </xf>
    <xf numFmtId="165" fontId="5" fillId="0" borderId="16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left" vertical="center"/>
    </xf>
    <xf numFmtId="4" fontId="5" fillId="2" borderId="1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center"/>
      <protection locked="0"/>
    </xf>
    <xf numFmtId="4" fontId="6" fillId="0" borderId="0" xfId="0" applyNumberFormat="1" applyFont="1" applyAlignment="1">
      <alignment horizontal="center"/>
    </xf>
    <xf numFmtId="4" fontId="5" fillId="0" borderId="16" xfId="0" applyNumberFormat="1" applyFont="1" applyBorder="1" applyAlignment="1">
      <alignment horizontal="center" vertical="center"/>
    </xf>
    <xf numFmtId="4" fontId="3" fillId="0" borderId="2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5" fillId="4" borderId="0" xfId="0" applyNumberFormat="1" applyFont="1" applyFill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 wrapText="1" indent="1"/>
    </xf>
    <xf numFmtId="165" fontId="6" fillId="0" borderId="0" xfId="0" applyNumberFormat="1" applyFont="1" applyAlignment="1">
      <alignment horizontal="right" indent="1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/>
    <xf numFmtId="4" fontId="6" fillId="0" borderId="3" xfId="0" applyNumberFormat="1" applyFont="1" applyBorder="1"/>
    <xf numFmtId="4" fontId="6" fillId="0" borderId="0" xfId="4" applyNumberFormat="1" applyFont="1"/>
    <xf numFmtId="2" fontId="6" fillId="0" borderId="0" xfId="0" applyNumberFormat="1" applyFont="1"/>
    <xf numFmtId="165" fontId="5" fillId="0" borderId="13" xfId="0" applyNumberFormat="1" applyFont="1" applyBorder="1" applyAlignment="1">
      <alignment horizontal="right" vertical="center"/>
    </xf>
    <xf numFmtId="165" fontId="5" fillId="0" borderId="11" xfId="0" applyNumberFormat="1" applyFont="1" applyBorder="1" applyAlignment="1" applyProtection="1">
      <alignment horizontal="right" vertical="center" wrapText="1" indent="1"/>
      <protection locked="0"/>
    </xf>
    <xf numFmtId="165" fontId="3" fillId="0" borderId="4" xfId="0" applyNumberFormat="1" applyFont="1" applyBorder="1" applyAlignment="1">
      <alignment horizontal="center" vertical="center" wrapText="1"/>
    </xf>
    <xf numFmtId="0" fontId="0" fillId="0" borderId="9" xfId="0" applyBorder="1"/>
    <xf numFmtId="0" fontId="0" fillId="0" borderId="3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4" fontId="11" fillId="0" borderId="31" xfId="0" applyNumberFormat="1" applyFont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4" fontId="11" fillId="6" borderId="33" xfId="0" applyNumberFormat="1" applyFont="1" applyFill="1" applyBorder="1" applyAlignment="1">
      <alignment horizontal="center" vertical="center" wrapText="1"/>
    </xf>
    <xf numFmtId="4" fontId="11" fillId="6" borderId="10" xfId="0" applyNumberFormat="1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34" xfId="0" applyFont="1" applyFill="1" applyBorder="1" applyAlignment="1">
      <alignment horizontal="center" vertical="center" wrapText="1"/>
    </xf>
    <xf numFmtId="4" fontId="11" fillId="6" borderId="31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" fontId="11" fillId="0" borderId="35" xfId="0" applyNumberFormat="1" applyFont="1" applyBorder="1" applyAlignment="1">
      <alignment horizontal="center" vertical="center" wrapText="1"/>
    </xf>
    <xf numFmtId="4" fontId="12" fillId="0" borderId="22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/>
    </xf>
    <xf numFmtId="4" fontId="5" fillId="4" borderId="0" xfId="0" applyNumberFormat="1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28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4" fontId="3" fillId="0" borderId="29" xfId="0" applyNumberFormat="1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28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0" fillId="0" borderId="30" xfId="0" applyBorder="1" applyAlignment="1">
      <alignment horizontal="center" vertical="center" wrapText="1"/>
    </xf>
    <xf numFmtId="4" fontId="0" fillId="0" borderId="32" xfId="0" applyNumberFormat="1" applyBorder="1" applyAlignment="1">
      <alignment horizontal="center" vertical="center" wrapText="1"/>
    </xf>
    <xf numFmtId="4" fontId="11" fillId="0" borderId="31" xfId="0" applyNumberFormat="1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vertical="center" wrapText="1"/>
    </xf>
    <xf numFmtId="4" fontId="5" fillId="0" borderId="25" xfId="0" applyNumberFormat="1" applyFont="1" applyBorder="1" applyAlignment="1">
      <alignment horizontal="center" vertical="center" wrapText="1"/>
    </xf>
    <xf numFmtId="4" fontId="5" fillId="0" borderId="20" xfId="0" applyNumberFormat="1" applyFont="1" applyBorder="1" applyAlignment="1">
      <alignment horizontal="center" vertical="center" wrapText="1"/>
    </xf>
    <xf numFmtId="4" fontId="11" fillId="6" borderId="10" xfId="0" applyNumberFormat="1" applyFont="1" applyFill="1" applyBorder="1" applyAlignment="1" applyProtection="1">
      <alignment horizontal="center" vertical="center" wrapText="1"/>
      <protection locked="0"/>
    </xf>
    <xf numFmtId="4" fontId="11" fillId="5" borderId="32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11" xfId="0" applyNumberFormat="1" applyFont="1" applyFill="1" applyBorder="1" applyAlignment="1" applyProtection="1">
      <alignment horizontal="right" vertical="center" wrapText="1" indent="1"/>
      <protection locked="0"/>
    </xf>
  </cellXfs>
  <cellStyles count="5">
    <cellStyle name="Moneda" xfId="4" builtinId="4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7F3D6BC2-5449-48A2-8683-51F600FA12A1}"/>
  </cellStyles>
  <dxfs count="0"/>
  <tableStyles count="0" defaultTableStyle="TableStyleMedium2" defaultPivotStyle="PivotStyleLight16"/>
  <colors>
    <mruColors>
      <color rgb="FF90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71"/>
  <sheetViews>
    <sheetView showGridLines="0" tabSelected="1" topLeftCell="C1" zoomScaleNormal="100" workbookViewId="0">
      <pane xSplit="1" ySplit="1" topLeftCell="D2" activePane="bottomRight" state="frozen"/>
      <selection activeCell="C1" sqref="C1"/>
      <selection pane="topRight" activeCell="D1" sqref="D1"/>
      <selection pane="bottomLeft" activeCell="C2" sqref="C2"/>
      <selection pane="bottomRight" activeCell="F3" sqref="F3:F64"/>
    </sheetView>
  </sheetViews>
  <sheetFormatPr baseColWidth="10" defaultColWidth="11.5546875" defaultRowHeight="17.7" x14ac:dyDescent="0.35"/>
  <cols>
    <col min="1" max="1" width="14" style="11" hidden="1" customWidth="1"/>
    <col min="2" max="2" width="14.5546875" style="11" hidden="1" customWidth="1"/>
    <col min="3" max="3" width="97.77734375" style="37" bestFit="1" customWidth="1"/>
    <col min="4" max="4" width="13" style="38" customWidth="1"/>
    <col min="5" max="5" width="8.21875" style="11" bestFit="1" customWidth="1"/>
    <col min="6" max="6" width="17.77734375" style="89" customWidth="1"/>
    <col min="7" max="7" width="19" style="89" bestFit="1" customWidth="1"/>
    <col min="8" max="8" width="19.44140625" style="11" customWidth="1"/>
    <col min="9" max="10" width="17.21875" style="11" customWidth="1"/>
    <col min="11" max="11" width="14" style="38" bestFit="1" customWidth="1"/>
    <col min="12" max="12" width="18.21875" style="40" customWidth="1"/>
    <col min="13" max="13" width="11.5546875" style="38" hidden="1" customWidth="1"/>
    <col min="14" max="28" width="11.5546875" style="11" hidden="1" customWidth="1"/>
    <col min="29" max="31" width="11.5546875" style="10" hidden="1" customWidth="1"/>
    <col min="32" max="49" width="11.5546875" style="11" hidden="1" customWidth="1"/>
    <col min="50" max="50" width="18.21875" style="40" customWidth="1"/>
    <col min="51" max="51" width="11.5546875" style="82" customWidth="1"/>
    <col min="52" max="16384" width="11.5546875" style="11"/>
  </cols>
  <sheetData>
    <row r="1" spans="1:51" ht="126.85" customHeight="1" thickBot="1" x14ac:dyDescent="0.4">
      <c r="A1" s="118" t="s">
        <v>79</v>
      </c>
      <c r="B1" s="119"/>
      <c r="C1" s="1" t="s">
        <v>340</v>
      </c>
      <c r="D1" s="120" t="s">
        <v>12</v>
      </c>
      <c r="E1" s="121"/>
      <c r="F1" s="97" t="s">
        <v>5</v>
      </c>
      <c r="G1" s="97" t="s">
        <v>6</v>
      </c>
      <c r="H1" s="14" t="s">
        <v>7</v>
      </c>
      <c r="I1" s="15" t="s">
        <v>8</v>
      </c>
      <c r="J1" s="15" t="s">
        <v>305</v>
      </c>
      <c r="K1" s="13" t="s">
        <v>9</v>
      </c>
      <c r="L1" s="13" t="s">
        <v>10</v>
      </c>
      <c r="M1" s="115" t="s">
        <v>205</v>
      </c>
      <c r="N1" s="115"/>
      <c r="O1" s="116" t="s">
        <v>206</v>
      </c>
      <c r="P1" s="116"/>
      <c r="Q1" s="116" t="s">
        <v>207</v>
      </c>
      <c r="R1" s="116"/>
      <c r="S1" s="87" t="s">
        <v>208</v>
      </c>
      <c r="T1" s="87"/>
      <c r="U1" s="116" t="s">
        <v>209</v>
      </c>
      <c r="V1" s="116"/>
      <c r="W1" s="125" t="s">
        <v>210</v>
      </c>
      <c r="X1" s="125"/>
      <c r="Y1" s="116" t="s">
        <v>211</v>
      </c>
      <c r="Z1" s="116"/>
      <c r="AA1" s="116" t="s">
        <v>212</v>
      </c>
      <c r="AB1" s="116"/>
      <c r="AC1" s="114" t="s">
        <v>215</v>
      </c>
      <c r="AD1" s="114"/>
      <c r="AE1" s="12"/>
      <c r="AX1" s="13" t="s">
        <v>306</v>
      </c>
      <c r="AY1" s="11"/>
    </row>
    <row r="2" spans="1:51" ht="18.350000000000001" thickBot="1" x14ac:dyDescent="0.4">
      <c r="A2" s="16" t="s">
        <v>81</v>
      </c>
      <c r="B2" s="16" t="s">
        <v>80</v>
      </c>
      <c r="C2" s="2" t="s">
        <v>71</v>
      </c>
      <c r="D2" s="41"/>
      <c r="E2" s="86"/>
      <c r="F2" s="88"/>
      <c r="G2" s="88"/>
      <c r="H2" s="14"/>
      <c r="I2" s="17"/>
      <c r="J2" s="17"/>
      <c r="K2" s="85"/>
      <c r="L2" s="13"/>
      <c r="M2" s="12" t="s">
        <v>213</v>
      </c>
      <c r="N2" s="12" t="s">
        <v>214</v>
      </c>
      <c r="O2" s="12" t="s">
        <v>213</v>
      </c>
      <c r="P2" s="12" t="s">
        <v>214</v>
      </c>
      <c r="Q2" s="12" t="s">
        <v>213</v>
      </c>
      <c r="R2" s="12" t="s">
        <v>214</v>
      </c>
      <c r="S2" s="12" t="s">
        <v>213</v>
      </c>
      <c r="T2" s="12" t="s">
        <v>214</v>
      </c>
      <c r="U2" s="12" t="s">
        <v>213</v>
      </c>
      <c r="V2" s="12" t="s">
        <v>214</v>
      </c>
      <c r="W2" s="12" t="s">
        <v>213</v>
      </c>
      <c r="X2" s="12" t="s">
        <v>214</v>
      </c>
      <c r="Y2" s="12" t="s">
        <v>213</v>
      </c>
      <c r="Z2" s="12" t="s">
        <v>214</v>
      </c>
      <c r="AA2" s="12" t="s">
        <v>213</v>
      </c>
      <c r="AB2" s="12" t="s">
        <v>214</v>
      </c>
      <c r="AC2" s="9" t="s">
        <v>213</v>
      </c>
      <c r="AD2" s="12" t="s">
        <v>214</v>
      </c>
      <c r="AE2" s="12"/>
      <c r="AX2" s="84"/>
    </row>
    <row r="3" spans="1:51" ht="20.149999999999999" customHeight="1" thickBot="1" x14ac:dyDescent="0.4">
      <c r="A3" s="45" t="s">
        <v>144</v>
      </c>
      <c r="B3" s="18" t="s">
        <v>82</v>
      </c>
      <c r="C3" s="3" t="s">
        <v>22</v>
      </c>
      <c r="D3" s="96">
        <v>85.3</v>
      </c>
      <c r="E3" s="19" t="s">
        <v>61</v>
      </c>
      <c r="F3" s="148"/>
      <c r="G3" s="42">
        <f t="shared" ref="G3" si="0">ROUND(F3-(F3*0.2),2)</f>
        <v>0</v>
      </c>
      <c r="H3" s="20">
        <v>0</v>
      </c>
      <c r="I3" s="21">
        <v>0</v>
      </c>
      <c r="J3" s="21">
        <v>0</v>
      </c>
      <c r="K3" s="22">
        <f>H3*D3</f>
        <v>0</v>
      </c>
      <c r="L3" s="22">
        <f>G3*I3</f>
        <v>0</v>
      </c>
      <c r="M3" s="10"/>
      <c r="N3" s="10"/>
      <c r="S3" s="10"/>
      <c r="T3" s="10"/>
      <c r="AC3" s="9">
        <f>SUM(M3,O3,Q3,S3,U3,W3,Y3,AA3)</f>
        <v>0</v>
      </c>
      <c r="AD3" s="10">
        <f>SUM(N3,P3,R3,T3,V3,X3,Z3,AB3)</f>
        <v>0</v>
      </c>
      <c r="AX3" s="22">
        <f>G3*J3</f>
        <v>0</v>
      </c>
    </row>
    <row r="4" spans="1:51" ht="20.149999999999999" customHeight="1" thickBot="1" x14ac:dyDescent="0.4">
      <c r="A4" s="46" t="s">
        <v>145</v>
      </c>
      <c r="B4" s="23" t="s">
        <v>83</v>
      </c>
      <c r="C4" s="4" t="s">
        <v>41</v>
      </c>
      <c r="D4" s="96">
        <v>5.91</v>
      </c>
      <c r="E4" s="24" t="s">
        <v>61</v>
      </c>
      <c r="F4" s="148"/>
      <c r="G4" s="43">
        <f t="shared" ref="G4:G30" si="1">ROUND(F4-(F4*0.2),2)</f>
        <v>0</v>
      </c>
      <c r="H4" s="25">
        <v>0</v>
      </c>
      <c r="I4" s="26">
        <v>0</v>
      </c>
      <c r="J4" s="26">
        <v>0</v>
      </c>
      <c r="K4" s="27">
        <f t="shared" ref="K4:K29" si="2">H4*D4</f>
        <v>0</v>
      </c>
      <c r="L4" s="22">
        <f t="shared" ref="L4:L64" si="3">G4*I4</f>
        <v>0</v>
      </c>
      <c r="M4" s="10"/>
      <c r="N4" s="10"/>
      <c r="S4" s="10"/>
      <c r="T4" s="10"/>
      <c r="AC4" s="9">
        <f t="shared" ref="AC4:AC64" si="4">SUM(M4,O4,Q4,S4,U4,W4,Y4,AA4)</f>
        <v>0</v>
      </c>
      <c r="AD4" s="10">
        <f t="shared" ref="AD4:AD64" si="5">SUM(N4,P4,R4,T4,V4,X4,Z4,AB4)</f>
        <v>0</v>
      </c>
      <c r="AX4" s="27">
        <f t="shared" ref="AX4:AX64" si="6">G4*J4</f>
        <v>0</v>
      </c>
    </row>
    <row r="5" spans="1:51" ht="20.149999999999999" customHeight="1" thickBot="1" x14ac:dyDescent="0.4">
      <c r="A5" s="46" t="s">
        <v>146</v>
      </c>
      <c r="B5" s="23" t="s">
        <v>84</v>
      </c>
      <c r="C5" s="4" t="s">
        <v>76</v>
      </c>
      <c r="D5" s="96">
        <v>9.7100000000000009</v>
      </c>
      <c r="E5" s="24" t="s">
        <v>61</v>
      </c>
      <c r="F5" s="148"/>
      <c r="G5" s="43">
        <f t="shared" si="1"/>
        <v>0</v>
      </c>
      <c r="H5" s="25">
        <v>4</v>
      </c>
      <c r="I5" s="26">
        <v>0</v>
      </c>
      <c r="J5" s="26">
        <v>0</v>
      </c>
      <c r="K5" s="27">
        <f t="shared" si="2"/>
        <v>38.840000000000003</v>
      </c>
      <c r="L5" s="22">
        <f t="shared" si="3"/>
        <v>0</v>
      </c>
      <c r="M5" s="10"/>
      <c r="N5" s="10"/>
      <c r="S5" s="10">
        <v>8</v>
      </c>
      <c r="T5" s="10"/>
      <c r="U5" s="11">
        <v>2</v>
      </c>
      <c r="W5" s="11">
        <v>2</v>
      </c>
      <c r="Y5" s="11">
        <v>4</v>
      </c>
      <c r="AA5" s="11">
        <v>1</v>
      </c>
      <c r="AC5" s="9">
        <f t="shared" si="4"/>
        <v>17</v>
      </c>
      <c r="AD5" s="10">
        <f t="shared" si="5"/>
        <v>0</v>
      </c>
      <c r="AX5" s="27">
        <f t="shared" si="6"/>
        <v>0</v>
      </c>
    </row>
    <row r="6" spans="1:51" ht="20.149999999999999" customHeight="1" thickBot="1" x14ac:dyDescent="0.4">
      <c r="A6" s="46" t="s">
        <v>147</v>
      </c>
      <c r="B6" s="23" t="s">
        <v>85</v>
      </c>
      <c r="C6" s="4" t="s">
        <v>77</v>
      </c>
      <c r="D6" s="96">
        <v>6.47</v>
      </c>
      <c r="E6" s="24" t="s">
        <v>61</v>
      </c>
      <c r="F6" s="148"/>
      <c r="G6" s="43">
        <f t="shared" si="1"/>
        <v>0</v>
      </c>
      <c r="H6" s="25">
        <v>2</v>
      </c>
      <c r="I6" s="26">
        <v>0</v>
      </c>
      <c r="J6" s="26">
        <v>0</v>
      </c>
      <c r="K6" s="27">
        <f t="shared" si="2"/>
        <v>12.94</v>
      </c>
      <c r="L6" s="22">
        <f t="shared" si="3"/>
        <v>0</v>
      </c>
      <c r="M6" s="10">
        <v>59</v>
      </c>
      <c r="N6" s="10"/>
      <c r="Q6" s="11">
        <v>7</v>
      </c>
      <c r="S6" s="10">
        <v>19</v>
      </c>
      <c r="T6" s="10"/>
      <c r="U6" s="11">
        <v>89</v>
      </c>
      <c r="W6" s="11">
        <v>1</v>
      </c>
      <c r="Y6" s="11">
        <v>2</v>
      </c>
      <c r="AA6" s="11">
        <v>28</v>
      </c>
      <c r="AC6" s="9">
        <f>SUM(M6,O6,Q6,S6,U6,W6,Y6,AA6)</f>
        <v>205</v>
      </c>
      <c r="AD6" s="10">
        <f t="shared" si="5"/>
        <v>0</v>
      </c>
      <c r="AX6" s="27">
        <f t="shared" si="6"/>
        <v>0</v>
      </c>
    </row>
    <row r="7" spans="1:51" ht="20.149999999999999" customHeight="1" thickBot="1" x14ac:dyDescent="0.4">
      <c r="A7" s="46" t="s">
        <v>148</v>
      </c>
      <c r="B7" s="23" t="s">
        <v>86</v>
      </c>
      <c r="C7" s="4" t="s">
        <v>78</v>
      </c>
      <c r="D7" s="96">
        <v>8.1</v>
      </c>
      <c r="E7" s="24" t="s">
        <v>61</v>
      </c>
      <c r="F7" s="148"/>
      <c r="G7" s="43">
        <f t="shared" si="1"/>
        <v>0</v>
      </c>
      <c r="H7" s="25">
        <v>2</v>
      </c>
      <c r="I7" s="26">
        <v>0</v>
      </c>
      <c r="J7" s="26">
        <v>0</v>
      </c>
      <c r="K7" s="27">
        <f t="shared" si="2"/>
        <v>16.2</v>
      </c>
      <c r="L7" s="22">
        <f t="shared" si="3"/>
        <v>0</v>
      </c>
      <c r="M7" s="10"/>
      <c r="N7" s="10"/>
      <c r="O7" s="11">
        <v>10</v>
      </c>
      <c r="S7" s="10">
        <v>7</v>
      </c>
      <c r="T7" s="10"/>
      <c r="U7" s="11">
        <v>1</v>
      </c>
      <c r="W7" s="11">
        <v>2</v>
      </c>
      <c r="Y7" s="11">
        <v>2</v>
      </c>
      <c r="AA7" s="11">
        <v>2</v>
      </c>
      <c r="AC7" s="9">
        <f>SUM(M7,O7,Q7,S7,U7,W7,Y7,AA7)</f>
        <v>24</v>
      </c>
      <c r="AD7" s="10">
        <f t="shared" si="5"/>
        <v>0</v>
      </c>
      <c r="AX7" s="27">
        <f t="shared" si="6"/>
        <v>0</v>
      </c>
    </row>
    <row r="8" spans="1:51" ht="20.149999999999999" customHeight="1" thickBot="1" x14ac:dyDescent="0.4">
      <c r="A8" s="46" t="s">
        <v>149</v>
      </c>
      <c r="B8" s="23" t="s">
        <v>87</v>
      </c>
      <c r="C8" s="4" t="s">
        <v>42</v>
      </c>
      <c r="D8" s="96">
        <v>28.93</v>
      </c>
      <c r="E8" s="24" t="s">
        <v>62</v>
      </c>
      <c r="F8" s="148"/>
      <c r="G8" s="43">
        <f t="shared" si="1"/>
        <v>0</v>
      </c>
      <c r="H8" s="25">
        <v>0</v>
      </c>
      <c r="I8" s="26">
        <v>0</v>
      </c>
      <c r="J8" s="26">
        <v>0</v>
      </c>
      <c r="K8" s="27">
        <f t="shared" si="2"/>
        <v>0</v>
      </c>
      <c r="L8" s="22">
        <f t="shared" si="3"/>
        <v>0</v>
      </c>
      <c r="M8" s="10"/>
      <c r="N8" s="10"/>
      <c r="S8" s="10"/>
      <c r="T8" s="10"/>
      <c r="AC8" s="9">
        <f t="shared" si="4"/>
        <v>0</v>
      </c>
      <c r="AD8" s="10">
        <f t="shared" si="5"/>
        <v>0</v>
      </c>
      <c r="AX8" s="27">
        <f t="shared" si="6"/>
        <v>0</v>
      </c>
    </row>
    <row r="9" spans="1:51" ht="18.350000000000001" thickBot="1" x14ac:dyDescent="0.4">
      <c r="A9" s="46" t="s">
        <v>150</v>
      </c>
      <c r="B9" s="23" t="s">
        <v>88</v>
      </c>
      <c r="C9" s="4" t="s">
        <v>23</v>
      </c>
      <c r="D9" s="96">
        <v>5.17</v>
      </c>
      <c r="E9" s="28" t="s">
        <v>0</v>
      </c>
      <c r="F9" s="148"/>
      <c r="G9" s="43">
        <f t="shared" si="1"/>
        <v>0</v>
      </c>
      <c r="H9" s="25">
        <v>20</v>
      </c>
      <c r="I9" s="26">
        <v>0</v>
      </c>
      <c r="J9" s="26">
        <v>0</v>
      </c>
      <c r="K9" s="27">
        <f t="shared" si="2"/>
        <v>103.4</v>
      </c>
      <c r="L9" s="22">
        <f t="shared" si="3"/>
        <v>0</v>
      </c>
      <c r="M9" s="10">
        <v>121</v>
      </c>
      <c r="N9" s="10"/>
      <c r="Q9" s="11">
        <v>2</v>
      </c>
      <c r="S9" s="10">
        <v>91</v>
      </c>
      <c r="T9" s="10"/>
      <c r="U9" s="11">
        <v>211</v>
      </c>
      <c r="V9" s="11">
        <v>12</v>
      </c>
      <c r="AA9" s="11">
        <v>114</v>
      </c>
      <c r="AC9" s="9">
        <f t="shared" si="4"/>
        <v>539</v>
      </c>
      <c r="AD9" s="10">
        <f t="shared" si="5"/>
        <v>12</v>
      </c>
      <c r="AX9" s="27">
        <f t="shared" si="6"/>
        <v>0</v>
      </c>
    </row>
    <row r="10" spans="1:51" ht="18.350000000000001" thickBot="1" x14ac:dyDescent="0.4">
      <c r="A10" s="46" t="s">
        <v>151</v>
      </c>
      <c r="B10" s="23" t="s">
        <v>89</v>
      </c>
      <c r="C10" s="4" t="s">
        <v>24</v>
      </c>
      <c r="D10" s="96">
        <v>29.26</v>
      </c>
      <c r="E10" s="24" t="s">
        <v>62</v>
      </c>
      <c r="F10" s="148"/>
      <c r="G10" s="43">
        <f t="shared" si="1"/>
        <v>0</v>
      </c>
      <c r="H10" s="25">
        <v>0</v>
      </c>
      <c r="I10" s="26">
        <v>20</v>
      </c>
      <c r="J10" s="26">
        <v>0</v>
      </c>
      <c r="K10" s="27">
        <f t="shared" si="2"/>
        <v>0</v>
      </c>
      <c r="L10" s="22">
        <f t="shared" si="3"/>
        <v>0</v>
      </c>
      <c r="M10" s="10"/>
      <c r="N10" s="10">
        <v>27</v>
      </c>
      <c r="S10" s="10"/>
      <c r="T10" s="10">
        <v>62</v>
      </c>
      <c r="U10" s="11">
        <v>5</v>
      </c>
      <c r="V10" s="11">
        <v>22</v>
      </c>
      <c r="W10" s="11">
        <v>1</v>
      </c>
      <c r="X10" s="11">
        <v>11</v>
      </c>
      <c r="Z10" s="11">
        <v>2</v>
      </c>
      <c r="AC10" s="9">
        <f t="shared" si="4"/>
        <v>6</v>
      </c>
      <c r="AD10" s="10">
        <f t="shared" si="5"/>
        <v>124</v>
      </c>
      <c r="AX10" s="27">
        <f t="shared" si="6"/>
        <v>0</v>
      </c>
    </row>
    <row r="11" spans="1:51" ht="20.149999999999999" customHeight="1" thickBot="1" x14ac:dyDescent="0.4">
      <c r="A11" s="46" t="s">
        <v>152</v>
      </c>
      <c r="B11" s="23" t="s">
        <v>90</v>
      </c>
      <c r="C11" s="4" t="s">
        <v>65</v>
      </c>
      <c r="D11" s="96">
        <v>11.64</v>
      </c>
      <c r="E11" s="24" t="s">
        <v>61</v>
      </c>
      <c r="F11" s="148"/>
      <c r="G11" s="43">
        <f t="shared" si="1"/>
        <v>0</v>
      </c>
      <c r="H11" s="25">
        <v>2</v>
      </c>
      <c r="I11" s="26">
        <v>0</v>
      </c>
      <c r="J11" s="26">
        <v>0</v>
      </c>
      <c r="K11" s="27">
        <f t="shared" si="2"/>
        <v>23.28</v>
      </c>
      <c r="L11" s="22">
        <f t="shared" si="3"/>
        <v>0</v>
      </c>
      <c r="M11" s="10">
        <v>83</v>
      </c>
      <c r="N11" s="10"/>
      <c r="S11" s="10">
        <v>32</v>
      </c>
      <c r="T11" s="10"/>
      <c r="AA11" s="11">
        <v>5</v>
      </c>
      <c r="AC11" s="9">
        <f t="shared" si="4"/>
        <v>120</v>
      </c>
      <c r="AD11" s="10">
        <f t="shared" si="5"/>
        <v>0</v>
      </c>
      <c r="AX11" s="27">
        <f t="shared" si="6"/>
        <v>0</v>
      </c>
    </row>
    <row r="12" spans="1:51" ht="36" thickBot="1" x14ac:dyDescent="0.4">
      <c r="A12" s="46" t="s">
        <v>153</v>
      </c>
      <c r="B12" s="23" t="s">
        <v>91</v>
      </c>
      <c r="C12" s="5" t="s">
        <v>309</v>
      </c>
      <c r="D12" s="96">
        <v>26.22</v>
      </c>
      <c r="E12" s="24" t="s">
        <v>61</v>
      </c>
      <c r="F12" s="148"/>
      <c r="G12" s="43">
        <f t="shared" si="1"/>
        <v>0</v>
      </c>
      <c r="H12" s="25">
        <v>2</v>
      </c>
      <c r="I12" s="26">
        <v>0</v>
      </c>
      <c r="J12" s="26">
        <v>0</v>
      </c>
      <c r="K12" s="27">
        <f t="shared" si="2"/>
        <v>52.44</v>
      </c>
      <c r="L12" s="22">
        <f t="shared" si="3"/>
        <v>0</v>
      </c>
      <c r="M12" s="10"/>
      <c r="N12" s="10"/>
      <c r="S12" s="10">
        <v>6</v>
      </c>
      <c r="T12" s="10"/>
      <c r="AC12" s="9">
        <f t="shared" si="4"/>
        <v>6</v>
      </c>
      <c r="AD12" s="10">
        <f t="shared" si="5"/>
        <v>0</v>
      </c>
      <c r="AX12" s="27">
        <f t="shared" si="6"/>
        <v>0</v>
      </c>
    </row>
    <row r="13" spans="1:51" ht="36" thickBot="1" x14ac:dyDescent="0.4">
      <c r="A13" s="46" t="s">
        <v>154</v>
      </c>
      <c r="B13" s="23" t="s">
        <v>92</v>
      </c>
      <c r="C13" s="5" t="s">
        <v>310</v>
      </c>
      <c r="D13" s="96">
        <v>39.32</v>
      </c>
      <c r="E13" s="24" t="s">
        <v>61</v>
      </c>
      <c r="F13" s="148"/>
      <c r="G13" s="43">
        <f t="shared" si="1"/>
        <v>0</v>
      </c>
      <c r="H13" s="25">
        <v>2</v>
      </c>
      <c r="I13" s="26">
        <v>0</v>
      </c>
      <c r="J13" s="26">
        <v>0</v>
      </c>
      <c r="K13" s="27">
        <f t="shared" si="2"/>
        <v>78.64</v>
      </c>
      <c r="L13" s="22">
        <f t="shared" si="3"/>
        <v>0</v>
      </c>
      <c r="M13" s="10"/>
      <c r="N13" s="10"/>
      <c r="S13" s="10"/>
      <c r="T13" s="10"/>
      <c r="Y13" s="11">
        <v>1</v>
      </c>
      <c r="AC13" s="9">
        <f t="shared" si="4"/>
        <v>1</v>
      </c>
      <c r="AD13" s="10">
        <f t="shared" si="5"/>
        <v>0</v>
      </c>
      <c r="AX13" s="27">
        <f t="shared" si="6"/>
        <v>0</v>
      </c>
    </row>
    <row r="14" spans="1:51" ht="36" thickBot="1" x14ac:dyDescent="0.4">
      <c r="A14" s="46" t="s">
        <v>155</v>
      </c>
      <c r="B14" s="23" t="s">
        <v>93</v>
      </c>
      <c r="C14" s="5" t="s">
        <v>311</v>
      </c>
      <c r="D14" s="96">
        <v>17.47</v>
      </c>
      <c r="E14" s="24" t="s">
        <v>61</v>
      </c>
      <c r="F14" s="148"/>
      <c r="G14" s="43">
        <f t="shared" si="1"/>
        <v>0</v>
      </c>
      <c r="H14" s="25">
        <v>2</v>
      </c>
      <c r="I14" s="26">
        <v>0</v>
      </c>
      <c r="J14" s="26">
        <v>0</v>
      </c>
      <c r="K14" s="27">
        <f t="shared" si="2"/>
        <v>34.94</v>
      </c>
      <c r="L14" s="22">
        <f t="shared" si="3"/>
        <v>0</v>
      </c>
      <c r="M14" s="10"/>
      <c r="N14" s="10"/>
      <c r="S14" s="10"/>
      <c r="T14" s="10"/>
      <c r="Y14" s="11">
        <v>1</v>
      </c>
      <c r="AC14" s="9">
        <f t="shared" si="4"/>
        <v>1</v>
      </c>
      <c r="AD14" s="10">
        <f t="shared" si="5"/>
        <v>0</v>
      </c>
      <c r="AX14" s="27">
        <f t="shared" si="6"/>
        <v>0</v>
      </c>
    </row>
    <row r="15" spans="1:51" ht="20.149999999999999" customHeight="1" thickBot="1" x14ac:dyDescent="0.4">
      <c r="A15" s="46" t="s">
        <v>156</v>
      </c>
      <c r="B15" s="23" t="s">
        <v>94</v>
      </c>
      <c r="C15" s="4" t="s">
        <v>25</v>
      </c>
      <c r="D15" s="96">
        <v>15.4</v>
      </c>
      <c r="E15" s="24" t="s">
        <v>62</v>
      </c>
      <c r="F15" s="148"/>
      <c r="G15" s="43">
        <f t="shared" si="1"/>
        <v>0</v>
      </c>
      <c r="H15" s="25">
        <v>0</v>
      </c>
      <c r="I15" s="26">
        <v>0</v>
      </c>
      <c r="J15" s="26">
        <v>0</v>
      </c>
      <c r="K15" s="27">
        <f t="shared" si="2"/>
        <v>0</v>
      </c>
      <c r="L15" s="22">
        <f t="shared" si="3"/>
        <v>0</v>
      </c>
      <c r="M15" s="10">
        <v>73</v>
      </c>
      <c r="N15" s="10"/>
      <c r="S15" s="10"/>
      <c r="T15" s="10"/>
      <c r="W15" s="11">
        <v>4</v>
      </c>
      <c r="Y15" s="11">
        <v>4</v>
      </c>
      <c r="AC15" s="9">
        <f t="shared" si="4"/>
        <v>81</v>
      </c>
      <c r="AD15" s="10">
        <f t="shared" si="5"/>
        <v>0</v>
      </c>
      <c r="AX15" s="27">
        <f t="shared" si="6"/>
        <v>0</v>
      </c>
    </row>
    <row r="16" spans="1:51" ht="20.149999999999999" customHeight="1" thickBot="1" x14ac:dyDescent="0.4">
      <c r="A16" s="46" t="s">
        <v>157</v>
      </c>
      <c r="B16" s="23" t="s">
        <v>95</v>
      </c>
      <c r="C16" s="4" t="s">
        <v>43</v>
      </c>
      <c r="D16" s="96">
        <v>101.43</v>
      </c>
      <c r="E16" s="24" t="s">
        <v>61</v>
      </c>
      <c r="F16" s="148"/>
      <c r="G16" s="43">
        <f t="shared" si="1"/>
        <v>0</v>
      </c>
      <c r="H16" s="25">
        <v>0</v>
      </c>
      <c r="I16" s="26">
        <v>0</v>
      </c>
      <c r="J16" s="26">
        <v>0</v>
      </c>
      <c r="K16" s="27">
        <f t="shared" si="2"/>
        <v>0</v>
      </c>
      <c r="L16" s="22">
        <f t="shared" si="3"/>
        <v>0</v>
      </c>
      <c r="M16" s="10"/>
      <c r="N16" s="10"/>
      <c r="S16" s="10"/>
      <c r="T16" s="10"/>
      <c r="AC16" s="9">
        <f t="shared" si="4"/>
        <v>0</v>
      </c>
      <c r="AD16" s="10">
        <f t="shared" si="5"/>
        <v>0</v>
      </c>
      <c r="AX16" s="27">
        <f t="shared" si="6"/>
        <v>0</v>
      </c>
    </row>
    <row r="17" spans="1:50" ht="20.149999999999999" customHeight="1" thickBot="1" x14ac:dyDescent="0.4">
      <c r="A17" s="46" t="s">
        <v>158</v>
      </c>
      <c r="B17" s="23" t="s">
        <v>96</v>
      </c>
      <c r="C17" s="5" t="s">
        <v>44</v>
      </c>
      <c r="D17" s="96">
        <v>20.21</v>
      </c>
      <c r="E17" s="28" t="s">
        <v>61</v>
      </c>
      <c r="F17" s="148"/>
      <c r="G17" s="43">
        <f t="shared" si="1"/>
        <v>0</v>
      </c>
      <c r="H17" s="25">
        <v>20</v>
      </c>
      <c r="I17" s="26">
        <v>0</v>
      </c>
      <c r="J17" s="26">
        <v>0</v>
      </c>
      <c r="K17" s="27">
        <f t="shared" si="2"/>
        <v>404.20000000000005</v>
      </c>
      <c r="L17" s="22">
        <f t="shared" si="3"/>
        <v>0</v>
      </c>
      <c r="M17" s="10">
        <v>30</v>
      </c>
      <c r="N17" s="10"/>
      <c r="S17" s="10"/>
      <c r="T17" s="10"/>
      <c r="W17" s="11">
        <v>2</v>
      </c>
      <c r="AC17" s="9">
        <f t="shared" si="4"/>
        <v>32</v>
      </c>
      <c r="AD17" s="10">
        <f t="shared" si="5"/>
        <v>0</v>
      </c>
      <c r="AX17" s="27">
        <f t="shared" si="6"/>
        <v>0</v>
      </c>
    </row>
    <row r="18" spans="1:50" ht="20.149999999999999" customHeight="1" thickBot="1" x14ac:dyDescent="0.4">
      <c r="A18" s="46" t="s">
        <v>159</v>
      </c>
      <c r="B18" s="23" t="s">
        <v>97</v>
      </c>
      <c r="C18" s="5" t="s">
        <v>45</v>
      </c>
      <c r="D18" s="96">
        <v>20.21</v>
      </c>
      <c r="E18" s="28" t="s">
        <v>61</v>
      </c>
      <c r="F18" s="148"/>
      <c r="G18" s="43">
        <f t="shared" si="1"/>
        <v>0</v>
      </c>
      <c r="H18" s="25">
        <v>5</v>
      </c>
      <c r="I18" s="26">
        <v>0</v>
      </c>
      <c r="J18" s="26">
        <v>0</v>
      </c>
      <c r="K18" s="27">
        <f t="shared" si="2"/>
        <v>101.05000000000001</v>
      </c>
      <c r="L18" s="22">
        <f t="shared" si="3"/>
        <v>0</v>
      </c>
      <c r="M18" s="10"/>
      <c r="N18" s="10"/>
      <c r="S18" s="10"/>
      <c r="T18" s="10"/>
      <c r="W18" s="11">
        <v>4</v>
      </c>
      <c r="Y18" s="11">
        <v>3</v>
      </c>
      <c r="AC18" s="9">
        <f t="shared" si="4"/>
        <v>7</v>
      </c>
      <c r="AD18" s="10">
        <f t="shared" si="5"/>
        <v>0</v>
      </c>
      <c r="AX18" s="27">
        <f t="shared" si="6"/>
        <v>0</v>
      </c>
    </row>
    <row r="19" spans="1:50" ht="20.149999999999999" customHeight="1" thickBot="1" x14ac:dyDescent="0.4">
      <c r="A19" s="46" t="s">
        <v>160</v>
      </c>
      <c r="B19" s="23" t="s">
        <v>98</v>
      </c>
      <c r="C19" s="5" t="s">
        <v>46</v>
      </c>
      <c r="D19" s="96">
        <v>20.21</v>
      </c>
      <c r="E19" s="28" t="s">
        <v>61</v>
      </c>
      <c r="F19" s="148"/>
      <c r="G19" s="43">
        <f t="shared" si="1"/>
        <v>0</v>
      </c>
      <c r="H19" s="25">
        <v>10</v>
      </c>
      <c r="I19" s="26">
        <v>0</v>
      </c>
      <c r="J19" s="26">
        <v>0</v>
      </c>
      <c r="K19" s="27">
        <f t="shared" si="2"/>
        <v>202.10000000000002</v>
      </c>
      <c r="L19" s="22">
        <f t="shared" si="3"/>
        <v>0</v>
      </c>
      <c r="M19" s="10"/>
      <c r="N19" s="10"/>
      <c r="S19" s="10"/>
      <c r="T19" s="10"/>
      <c r="AC19" s="9">
        <f t="shared" si="4"/>
        <v>0</v>
      </c>
      <c r="AD19" s="10">
        <f t="shared" si="5"/>
        <v>0</v>
      </c>
      <c r="AX19" s="27">
        <f t="shared" si="6"/>
        <v>0</v>
      </c>
    </row>
    <row r="20" spans="1:50" ht="20.149999999999999" customHeight="1" thickBot="1" x14ac:dyDescent="0.4">
      <c r="A20" s="46" t="s">
        <v>161</v>
      </c>
      <c r="B20" s="23" t="s">
        <v>99</v>
      </c>
      <c r="C20" s="4" t="s">
        <v>26</v>
      </c>
      <c r="D20" s="96">
        <v>39.08</v>
      </c>
      <c r="E20" s="28" t="s">
        <v>61</v>
      </c>
      <c r="F20" s="148"/>
      <c r="G20" s="43">
        <f t="shared" si="1"/>
        <v>0</v>
      </c>
      <c r="H20" s="25">
        <v>10</v>
      </c>
      <c r="I20" s="26">
        <v>0</v>
      </c>
      <c r="J20" s="26">
        <v>0</v>
      </c>
      <c r="K20" s="27">
        <f t="shared" si="2"/>
        <v>390.79999999999995</v>
      </c>
      <c r="L20" s="22">
        <f t="shared" si="3"/>
        <v>0</v>
      </c>
      <c r="M20" s="10">
        <v>12</v>
      </c>
      <c r="N20" s="10"/>
      <c r="O20" s="11">
        <v>1</v>
      </c>
      <c r="S20" s="10">
        <v>7</v>
      </c>
      <c r="T20" s="10"/>
      <c r="U20" s="11">
        <v>16</v>
      </c>
      <c r="AC20" s="9">
        <f t="shared" si="4"/>
        <v>36</v>
      </c>
      <c r="AD20" s="10">
        <f t="shared" si="5"/>
        <v>0</v>
      </c>
      <c r="AX20" s="27">
        <f t="shared" si="6"/>
        <v>0</v>
      </c>
    </row>
    <row r="21" spans="1:50" ht="20.149999999999999" customHeight="1" thickBot="1" x14ac:dyDescent="0.4">
      <c r="A21" s="46" t="s">
        <v>162</v>
      </c>
      <c r="B21" s="23" t="s">
        <v>100</v>
      </c>
      <c r="C21" s="4" t="s">
        <v>28</v>
      </c>
      <c r="D21" s="96">
        <v>39.08</v>
      </c>
      <c r="E21" s="28" t="s">
        <v>61</v>
      </c>
      <c r="F21" s="148"/>
      <c r="G21" s="43">
        <f t="shared" si="1"/>
        <v>0</v>
      </c>
      <c r="H21" s="25">
        <v>2</v>
      </c>
      <c r="I21" s="26">
        <v>0</v>
      </c>
      <c r="J21" s="26">
        <v>0</v>
      </c>
      <c r="K21" s="27">
        <f t="shared" si="2"/>
        <v>78.16</v>
      </c>
      <c r="L21" s="22">
        <f t="shared" si="3"/>
        <v>0</v>
      </c>
      <c r="M21" s="10"/>
      <c r="N21" s="10"/>
      <c r="S21" s="10">
        <v>3</v>
      </c>
      <c r="T21" s="10"/>
      <c r="AC21" s="9">
        <f t="shared" si="4"/>
        <v>3</v>
      </c>
      <c r="AD21" s="10">
        <f t="shared" si="5"/>
        <v>0</v>
      </c>
      <c r="AX21" s="27">
        <f t="shared" si="6"/>
        <v>0</v>
      </c>
    </row>
    <row r="22" spans="1:50" ht="20.149999999999999" customHeight="1" thickBot="1" x14ac:dyDescent="0.4">
      <c r="A22" s="46" t="s">
        <v>163</v>
      </c>
      <c r="B22" s="23" t="s">
        <v>101</v>
      </c>
      <c r="C22" s="4" t="s">
        <v>27</v>
      </c>
      <c r="D22" s="96">
        <v>39.08</v>
      </c>
      <c r="E22" s="28" t="s">
        <v>61</v>
      </c>
      <c r="F22" s="148"/>
      <c r="G22" s="43">
        <f t="shared" si="1"/>
        <v>0</v>
      </c>
      <c r="H22" s="25">
        <v>10</v>
      </c>
      <c r="I22" s="26">
        <v>0</v>
      </c>
      <c r="J22" s="26">
        <v>0</v>
      </c>
      <c r="K22" s="27">
        <f t="shared" si="2"/>
        <v>390.79999999999995</v>
      </c>
      <c r="L22" s="22">
        <f t="shared" si="3"/>
        <v>0</v>
      </c>
      <c r="M22" s="10">
        <v>19</v>
      </c>
      <c r="N22" s="10"/>
      <c r="S22" s="10">
        <v>3</v>
      </c>
      <c r="T22" s="10"/>
      <c r="AC22" s="9">
        <f t="shared" si="4"/>
        <v>22</v>
      </c>
      <c r="AD22" s="10">
        <f t="shared" si="5"/>
        <v>0</v>
      </c>
      <c r="AX22" s="27">
        <f t="shared" si="6"/>
        <v>0</v>
      </c>
    </row>
    <row r="23" spans="1:50" ht="20.149999999999999" customHeight="1" thickBot="1" x14ac:dyDescent="0.4">
      <c r="A23" s="46" t="s">
        <v>164</v>
      </c>
      <c r="B23" s="23" t="s">
        <v>102</v>
      </c>
      <c r="C23" s="4" t="s">
        <v>64</v>
      </c>
      <c r="D23" s="96">
        <v>69.37</v>
      </c>
      <c r="E23" s="24" t="s">
        <v>61</v>
      </c>
      <c r="F23" s="148"/>
      <c r="G23" s="43">
        <f t="shared" si="1"/>
        <v>0</v>
      </c>
      <c r="H23" s="25">
        <v>0</v>
      </c>
      <c r="I23" s="26">
        <v>0</v>
      </c>
      <c r="J23" s="26">
        <v>0</v>
      </c>
      <c r="K23" s="27">
        <f t="shared" si="2"/>
        <v>0</v>
      </c>
      <c r="L23" s="22">
        <f t="shared" si="3"/>
        <v>0</v>
      </c>
      <c r="M23" s="10">
        <v>8</v>
      </c>
      <c r="N23" s="10"/>
      <c r="S23" s="10"/>
      <c r="T23" s="10"/>
      <c r="U23" s="11">
        <v>7</v>
      </c>
      <c r="W23" s="11">
        <v>227</v>
      </c>
      <c r="AA23" s="11">
        <v>4</v>
      </c>
      <c r="AC23" s="10">
        <f t="shared" si="4"/>
        <v>246</v>
      </c>
      <c r="AD23" s="10">
        <f t="shared" si="5"/>
        <v>0</v>
      </c>
      <c r="AX23" s="27">
        <f t="shared" si="6"/>
        <v>0</v>
      </c>
    </row>
    <row r="24" spans="1:50" ht="20.149999999999999" customHeight="1" thickBot="1" x14ac:dyDescent="0.4">
      <c r="A24" s="46" t="s">
        <v>165</v>
      </c>
      <c r="B24" s="23" t="s">
        <v>103</v>
      </c>
      <c r="C24" s="4" t="s">
        <v>63</v>
      </c>
      <c r="D24" s="96">
        <v>60.32</v>
      </c>
      <c r="E24" s="24" t="s">
        <v>61</v>
      </c>
      <c r="F24" s="148"/>
      <c r="G24" s="43">
        <f t="shared" si="1"/>
        <v>0</v>
      </c>
      <c r="H24" s="25">
        <v>6</v>
      </c>
      <c r="I24" s="26">
        <v>0</v>
      </c>
      <c r="J24" s="26">
        <v>0</v>
      </c>
      <c r="K24" s="27">
        <f t="shared" si="2"/>
        <v>361.92</v>
      </c>
      <c r="L24" s="22">
        <f t="shared" si="3"/>
        <v>0</v>
      </c>
      <c r="M24" s="10">
        <v>25</v>
      </c>
      <c r="N24" s="10"/>
      <c r="Q24" s="11">
        <v>5</v>
      </c>
      <c r="S24" s="10">
        <v>2</v>
      </c>
      <c r="T24" s="10"/>
      <c r="U24" s="11">
        <v>11</v>
      </c>
      <c r="AA24" s="11">
        <v>2</v>
      </c>
      <c r="AC24" s="10">
        <f t="shared" si="4"/>
        <v>45</v>
      </c>
      <c r="AD24" s="10">
        <f t="shared" si="5"/>
        <v>0</v>
      </c>
      <c r="AX24" s="27">
        <f t="shared" si="6"/>
        <v>0</v>
      </c>
    </row>
    <row r="25" spans="1:50" ht="20.149999999999999" customHeight="1" thickBot="1" x14ac:dyDescent="0.4">
      <c r="A25" s="46" t="s">
        <v>166</v>
      </c>
      <c r="B25" s="23" t="s">
        <v>104</v>
      </c>
      <c r="C25" s="4" t="s">
        <v>73</v>
      </c>
      <c r="D25" s="96">
        <v>45.78</v>
      </c>
      <c r="E25" s="24" t="s">
        <v>72</v>
      </c>
      <c r="F25" s="148"/>
      <c r="G25" s="43">
        <f t="shared" si="1"/>
        <v>0</v>
      </c>
      <c r="H25" s="25">
        <v>0</v>
      </c>
      <c r="I25" s="26">
        <v>0</v>
      </c>
      <c r="J25" s="26">
        <v>0</v>
      </c>
      <c r="K25" s="27">
        <f t="shared" si="2"/>
        <v>0</v>
      </c>
      <c r="L25" s="22">
        <f t="shared" si="3"/>
        <v>0</v>
      </c>
      <c r="M25" s="10"/>
      <c r="N25" s="10"/>
      <c r="S25" s="10"/>
      <c r="T25" s="10"/>
      <c r="W25" s="11">
        <v>127</v>
      </c>
      <c r="AC25" s="10">
        <f t="shared" si="4"/>
        <v>127</v>
      </c>
      <c r="AD25" s="10">
        <f t="shared" si="5"/>
        <v>0</v>
      </c>
      <c r="AX25" s="27">
        <f t="shared" si="6"/>
        <v>0</v>
      </c>
    </row>
    <row r="26" spans="1:50" ht="18.350000000000001" thickBot="1" x14ac:dyDescent="0.4">
      <c r="A26" s="46" t="s">
        <v>167</v>
      </c>
      <c r="B26" s="23" t="s">
        <v>105</v>
      </c>
      <c r="C26" s="4" t="s">
        <v>29</v>
      </c>
      <c r="D26" s="96">
        <v>40.340000000000003</v>
      </c>
      <c r="E26" s="24" t="s">
        <v>61</v>
      </c>
      <c r="F26" s="148"/>
      <c r="G26" s="43">
        <f t="shared" si="1"/>
        <v>0</v>
      </c>
      <c r="H26" s="25">
        <v>0</v>
      </c>
      <c r="I26" s="26">
        <v>0</v>
      </c>
      <c r="J26" s="26">
        <v>0</v>
      </c>
      <c r="K26" s="27">
        <f t="shared" si="2"/>
        <v>0</v>
      </c>
      <c r="L26" s="22">
        <f t="shared" si="3"/>
        <v>0</v>
      </c>
      <c r="N26" s="38"/>
      <c r="S26" s="38"/>
      <c r="T26" s="38"/>
      <c r="AC26" s="10">
        <f t="shared" si="4"/>
        <v>0</v>
      </c>
      <c r="AD26" s="10">
        <f t="shared" si="5"/>
        <v>0</v>
      </c>
      <c r="AX26" s="27">
        <f t="shared" si="6"/>
        <v>0</v>
      </c>
    </row>
    <row r="27" spans="1:50" ht="18.350000000000001" thickBot="1" x14ac:dyDescent="0.4">
      <c r="A27" s="46" t="s">
        <v>168</v>
      </c>
      <c r="B27" s="23" t="s">
        <v>106</v>
      </c>
      <c r="C27" s="4" t="s">
        <v>1</v>
      </c>
      <c r="D27" s="96">
        <v>6.87</v>
      </c>
      <c r="E27" s="28" t="s">
        <v>0</v>
      </c>
      <c r="F27" s="148"/>
      <c r="G27" s="43">
        <f t="shared" si="1"/>
        <v>0</v>
      </c>
      <c r="H27" s="25">
        <v>0</v>
      </c>
      <c r="I27" s="26">
        <v>0</v>
      </c>
      <c r="J27" s="26">
        <v>0</v>
      </c>
      <c r="K27" s="27">
        <f t="shared" si="2"/>
        <v>0</v>
      </c>
      <c r="L27" s="22">
        <f t="shared" si="3"/>
        <v>0</v>
      </c>
      <c r="M27" s="38">
        <v>36</v>
      </c>
      <c r="N27" s="38">
        <v>50</v>
      </c>
      <c r="P27" s="11">
        <v>48</v>
      </c>
      <c r="S27" s="38">
        <v>328</v>
      </c>
      <c r="T27" s="38"/>
      <c r="U27" s="11">
        <v>156</v>
      </c>
      <c r="AA27" s="11">
        <v>27</v>
      </c>
      <c r="AC27" s="10">
        <f t="shared" si="4"/>
        <v>547</v>
      </c>
      <c r="AD27" s="10">
        <f t="shared" si="5"/>
        <v>98</v>
      </c>
      <c r="AX27" s="27">
        <f t="shared" si="6"/>
        <v>0</v>
      </c>
    </row>
    <row r="28" spans="1:50" ht="18.350000000000001" thickBot="1" x14ac:dyDescent="0.4">
      <c r="A28" s="46" t="s">
        <v>169</v>
      </c>
      <c r="B28" s="23" t="s">
        <v>107</v>
      </c>
      <c r="C28" s="4" t="s">
        <v>47</v>
      </c>
      <c r="D28" s="96">
        <v>47.11</v>
      </c>
      <c r="E28" s="24" t="s">
        <v>61</v>
      </c>
      <c r="F28" s="148"/>
      <c r="G28" s="43">
        <f t="shared" si="1"/>
        <v>0</v>
      </c>
      <c r="H28" s="25">
        <v>6</v>
      </c>
      <c r="I28" s="26">
        <v>0</v>
      </c>
      <c r="J28" s="26">
        <v>0</v>
      </c>
      <c r="K28" s="27">
        <f t="shared" si="2"/>
        <v>282.65999999999997</v>
      </c>
      <c r="L28" s="22">
        <f t="shared" si="3"/>
        <v>0</v>
      </c>
      <c r="N28" s="38"/>
      <c r="S28" s="38">
        <v>2</v>
      </c>
      <c r="T28" s="38"/>
      <c r="AC28" s="10">
        <f t="shared" si="4"/>
        <v>2</v>
      </c>
      <c r="AD28" s="10">
        <f t="shared" si="5"/>
        <v>0</v>
      </c>
      <c r="AX28" s="27">
        <f t="shared" si="6"/>
        <v>0</v>
      </c>
    </row>
    <row r="29" spans="1:50" ht="18.350000000000001" thickBot="1" x14ac:dyDescent="0.4">
      <c r="A29" s="46" t="s">
        <v>170</v>
      </c>
      <c r="B29" s="23" t="s">
        <v>108</v>
      </c>
      <c r="C29" s="4" t="s">
        <v>30</v>
      </c>
      <c r="D29" s="96">
        <v>95.88</v>
      </c>
      <c r="E29" s="28" t="s">
        <v>61</v>
      </c>
      <c r="F29" s="148"/>
      <c r="G29" s="43">
        <f t="shared" si="1"/>
        <v>0</v>
      </c>
      <c r="H29" s="25">
        <v>2</v>
      </c>
      <c r="I29" s="26">
        <v>0</v>
      </c>
      <c r="J29" s="26">
        <v>2</v>
      </c>
      <c r="K29" s="27">
        <f t="shared" si="2"/>
        <v>191.76</v>
      </c>
      <c r="L29" s="22">
        <f t="shared" si="3"/>
        <v>0</v>
      </c>
      <c r="N29" s="38"/>
      <c r="S29" s="38"/>
      <c r="T29" s="38"/>
      <c r="U29" s="11">
        <v>9</v>
      </c>
      <c r="W29" s="11">
        <v>1</v>
      </c>
      <c r="Y29" s="11">
        <v>6</v>
      </c>
      <c r="AC29" s="10">
        <f t="shared" si="4"/>
        <v>16</v>
      </c>
      <c r="AD29" s="10">
        <f t="shared" si="5"/>
        <v>0</v>
      </c>
      <c r="AX29" s="27">
        <f t="shared" si="6"/>
        <v>0</v>
      </c>
    </row>
    <row r="30" spans="1:50" ht="18.350000000000001" thickBot="1" x14ac:dyDescent="0.4">
      <c r="A30" s="46" t="s">
        <v>171</v>
      </c>
      <c r="B30" s="23" t="s">
        <v>109</v>
      </c>
      <c r="C30" s="4" t="s">
        <v>48</v>
      </c>
      <c r="D30" s="96">
        <v>67.319999999999993</v>
      </c>
      <c r="E30" s="28" t="s">
        <v>61</v>
      </c>
      <c r="F30" s="148"/>
      <c r="G30" s="43">
        <f t="shared" si="1"/>
        <v>0</v>
      </c>
      <c r="H30" s="25">
        <v>2</v>
      </c>
      <c r="I30" s="26">
        <v>0</v>
      </c>
      <c r="J30" s="26">
        <v>0</v>
      </c>
      <c r="K30" s="27">
        <f t="shared" ref="K30:K63" si="7">H30*D30</f>
        <v>134.63999999999999</v>
      </c>
      <c r="L30" s="22">
        <f t="shared" si="3"/>
        <v>0</v>
      </c>
      <c r="N30" s="38"/>
      <c r="S30" s="38"/>
      <c r="T30" s="38"/>
      <c r="AC30" s="10">
        <f t="shared" si="4"/>
        <v>0</v>
      </c>
      <c r="AD30" s="10">
        <f t="shared" si="5"/>
        <v>0</v>
      </c>
      <c r="AX30" s="27">
        <f t="shared" si="6"/>
        <v>0</v>
      </c>
    </row>
    <row r="31" spans="1:50" ht="18.350000000000001" thickBot="1" x14ac:dyDescent="0.4">
      <c r="A31" s="46" t="s">
        <v>172</v>
      </c>
      <c r="B31" s="23" t="s">
        <v>110</v>
      </c>
      <c r="C31" s="4" t="s">
        <v>31</v>
      </c>
      <c r="D31" s="96">
        <v>42.65</v>
      </c>
      <c r="E31" s="28" t="s">
        <v>62</v>
      </c>
      <c r="F31" s="148"/>
      <c r="G31" s="43">
        <f t="shared" ref="G31:G62" si="8">ROUND(F31-(F31*0.2),2)</f>
        <v>0</v>
      </c>
      <c r="H31" s="25">
        <v>0</v>
      </c>
      <c r="I31" s="26">
        <v>0</v>
      </c>
      <c r="J31" s="26">
        <v>10</v>
      </c>
      <c r="K31" s="27">
        <f t="shared" si="7"/>
        <v>0</v>
      </c>
      <c r="L31" s="22">
        <f t="shared" si="3"/>
        <v>0</v>
      </c>
      <c r="N31" s="38"/>
      <c r="S31" s="38">
        <v>3</v>
      </c>
      <c r="T31" s="38"/>
      <c r="U31" s="11">
        <v>3</v>
      </c>
      <c r="AC31" s="10">
        <f t="shared" si="4"/>
        <v>6</v>
      </c>
      <c r="AD31" s="10">
        <f t="shared" si="5"/>
        <v>0</v>
      </c>
      <c r="AX31" s="27">
        <f t="shared" si="6"/>
        <v>0</v>
      </c>
    </row>
    <row r="32" spans="1:50" ht="18.350000000000001" thickBot="1" x14ac:dyDescent="0.4">
      <c r="A32" s="46" t="s">
        <v>173</v>
      </c>
      <c r="B32" s="23" t="s">
        <v>111</v>
      </c>
      <c r="C32" s="4" t="s">
        <v>32</v>
      </c>
      <c r="D32" s="96">
        <v>64</v>
      </c>
      <c r="E32" s="28" t="s">
        <v>62</v>
      </c>
      <c r="F32" s="148"/>
      <c r="G32" s="43">
        <f t="shared" si="8"/>
        <v>0</v>
      </c>
      <c r="H32" s="25">
        <v>0</v>
      </c>
      <c r="I32" s="26">
        <v>0</v>
      </c>
      <c r="J32" s="26">
        <v>0</v>
      </c>
      <c r="K32" s="27">
        <f t="shared" si="7"/>
        <v>0</v>
      </c>
      <c r="L32" s="22">
        <f t="shared" si="3"/>
        <v>0</v>
      </c>
      <c r="N32" s="38"/>
      <c r="S32" s="38">
        <v>2</v>
      </c>
      <c r="T32" s="38"/>
      <c r="W32" s="11">
        <v>53</v>
      </c>
      <c r="Y32" s="11">
        <v>143</v>
      </c>
      <c r="AC32" s="10">
        <f t="shared" si="4"/>
        <v>198</v>
      </c>
      <c r="AD32" s="10">
        <f t="shared" si="5"/>
        <v>0</v>
      </c>
      <c r="AX32" s="27">
        <f t="shared" si="6"/>
        <v>0</v>
      </c>
    </row>
    <row r="33" spans="1:50" ht="18.350000000000001" thickBot="1" x14ac:dyDescent="0.4">
      <c r="A33" s="46" t="s">
        <v>174</v>
      </c>
      <c r="B33" s="23" t="s">
        <v>112</v>
      </c>
      <c r="C33" s="4" t="s">
        <v>33</v>
      </c>
      <c r="D33" s="96">
        <v>80</v>
      </c>
      <c r="E33" s="28" t="s">
        <v>62</v>
      </c>
      <c r="F33" s="148"/>
      <c r="G33" s="43">
        <f t="shared" si="8"/>
        <v>0</v>
      </c>
      <c r="H33" s="25">
        <v>0</v>
      </c>
      <c r="I33" s="26">
        <v>0</v>
      </c>
      <c r="J33" s="26">
        <v>50</v>
      </c>
      <c r="K33" s="27">
        <f t="shared" si="7"/>
        <v>0</v>
      </c>
      <c r="L33" s="22">
        <f t="shared" si="3"/>
        <v>0</v>
      </c>
      <c r="M33" s="38">
        <v>19</v>
      </c>
      <c r="N33" s="38">
        <v>7</v>
      </c>
      <c r="S33" s="38">
        <v>10</v>
      </c>
      <c r="T33" s="38"/>
      <c r="U33" s="11">
        <v>21</v>
      </c>
      <c r="V33" s="11">
        <v>168</v>
      </c>
      <c r="AC33" s="10">
        <f t="shared" si="4"/>
        <v>50</v>
      </c>
      <c r="AD33" s="10">
        <f t="shared" si="5"/>
        <v>175</v>
      </c>
      <c r="AX33" s="27">
        <f t="shared" si="6"/>
        <v>0</v>
      </c>
    </row>
    <row r="34" spans="1:50" ht="18.350000000000001" thickBot="1" x14ac:dyDescent="0.4">
      <c r="A34" s="46" t="s">
        <v>175</v>
      </c>
      <c r="B34" s="23" t="s">
        <v>113</v>
      </c>
      <c r="C34" s="4" t="s">
        <v>34</v>
      </c>
      <c r="D34" s="96">
        <v>106.64</v>
      </c>
      <c r="E34" s="24" t="s">
        <v>62</v>
      </c>
      <c r="F34" s="148"/>
      <c r="G34" s="43">
        <f t="shared" si="8"/>
        <v>0</v>
      </c>
      <c r="H34" s="25">
        <v>0</v>
      </c>
      <c r="I34" s="26">
        <v>0</v>
      </c>
      <c r="J34" s="26">
        <v>0</v>
      </c>
      <c r="K34" s="27">
        <f t="shared" si="7"/>
        <v>0</v>
      </c>
      <c r="L34" s="22">
        <f t="shared" si="3"/>
        <v>0</v>
      </c>
      <c r="N34" s="38"/>
      <c r="S34" s="38"/>
      <c r="T34" s="38"/>
      <c r="AC34" s="10">
        <f t="shared" si="4"/>
        <v>0</v>
      </c>
      <c r="AD34" s="10">
        <f t="shared" si="5"/>
        <v>0</v>
      </c>
      <c r="AX34" s="27">
        <f t="shared" si="6"/>
        <v>0</v>
      </c>
    </row>
    <row r="35" spans="1:50" ht="18.350000000000001" thickBot="1" x14ac:dyDescent="0.4">
      <c r="A35" s="46" t="s">
        <v>176</v>
      </c>
      <c r="B35" s="23" t="s">
        <v>114</v>
      </c>
      <c r="C35" s="4" t="s">
        <v>49</v>
      </c>
      <c r="D35" s="96">
        <v>74.02</v>
      </c>
      <c r="E35" s="24" t="s">
        <v>62</v>
      </c>
      <c r="F35" s="148"/>
      <c r="G35" s="43">
        <f t="shared" si="8"/>
        <v>0</v>
      </c>
      <c r="H35" s="25">
        <v>0</v>
      </c>
      <c r="I35" s="26">
        <v>0</v>
      </c>
      <c r="J35" s="26">
        <v>0</v>
      </c>
      <c r="K35" s="27">
        <f t="shared" si="7"/>
        <v>0</v>
      </c>
      <c r="L35" s="22">
        <f t="shared" si="3"/>
        <v>0</v>
      </c>
      <c r="N35" s="38"/>
      <c r="S35" s="38"/>
      <c r="T35" s="38"/>
      <c r="AC35" s="10">
        <f t="shared" si="4"/>
        <v>0</v>
      </c>
      <c r="AD35" s="10">
        <f t="shared" si="5"/>
        <v>0</v>
      </c>
      <c r="AX35" s="27">
        <f t="shared" si="6"/>
        <v>0</v>
      </c>
    </row>
    <row r="36" spans="1:50" ht="18.350000000000001" thickBot="1" x14ac:dyDescent="0.4">
      <c r="A36" s="46" t="s">
        <v>177</v>
      </c>
      <c r="B36" s="23" t="s">
        <v>115</v>
      </c>
      <c r="C36" s="4" t="s">
        <v>35</v>
      </c>
      <c r="D36" s="96">
        <v>25.58</v>
      </c>
      <c r="E36" s="24" t="s">
        <v>62</v>
      </c>
      <c r="F36" s="148"/>
      <c r="G36" s="43">
        <f t="shared" si="8"/>
        <v>0</v>
      </c>
      <c r="H36" s="25">
        <v>0</v>
      </c>
      <c r="I36" s="26">
        <v>0</v>
      </c>
      <c r="J36" s="26">
        <v>0</v>
      </c>
      <c r="K36" s="27">
        <f t="shared" si="7"/>
        <v>0</v>
      </c>
      <c r="L36" s="22">
        <f t="shared" si="3"/>
        <v>0</v>
      </c>
      <c r="N36" s="38"/>
      <c r="S36" s="38">
        <v>6</v>
      </c>
      <c r="T36" s="38"/>
      <c r="AC36" s="10">
        <f t="shared" si="4"/>
        <v>6</v>
      </c>
      <c r="AD36" s="10">
        <f t="shared" si="5"/>
        <v>0</v>
      </c>
      <c r="AX36" s="27">
        <f t="shared" si="6"/>
        <v>0</v>
      </c>
    </row>
    <row r="37" spans="1:50" ht="18.350000000000001" thickBot="1" x14ac:dyDescent="0.4">
      <c r="A37" s="46" t="s">
        <v>178</v>
      </c>
      <c r="B37" s="23" t="s">
        <v>116</v>
      </c>
      <c r="C37" s="4" t="s">
        <v>36</v>
      </c>
      <c r="D37" s="96">
        <v>51.19</v>
      </c>
      <c r="E37" s="24" t="s">
        <v>62</v>
      </c>
      <c r="F37" s="148"/>
      <c r="G37" s="43">
        <f t="shared" si="8"/>
        <v>0</v>
      </c>
      <c r="H37" s="25">
        <v>0</v>
      </c>
      <c r="I37" s="26">
        <v>0</v>
      </c>
      <c r="J37" s="26">
        <v>0</v>
      </c>
      <c r="K37" s="27">
        <f t="shared" si="7"/>
        <v>0</v>
      </c>
      <c r="L37" s="22">
        <f t="shared" si="3"/>
        <v>0</v>
      </c>
      <c r="N37" s="38"/>
      <c r="S37" s="38"/>
      <c r="T37" s="38"/>
      <c r="AC37" s="10">
        <f t="shared" si="4"/>
        <v>0</v>
      </c>
      <c r="AD37" s="10">
        <f t="shared" si="5"/>
        <v>0</v>
      </c>
      <c r="AX37" s="27">
        <f t="shared" si="6"/>
        <v>0</v>
      </c>
    </row>
    <row r="38" spans="1:50" ht="18.350000000000001" thickBot="1" x14ac:dyDescent="0.4">
      <c r="A38" s="46" t="s">
        <v>179</v>
      </c>
      <c r="B38" s="23" t="s">
        <v>117</v>
      </c>
      <c r="C38" s="6" t="s">
        <v>37</v>
      </c>
      <c r="D38" s="96">
        <v>60</v>
      </c>
      <c r="E38" s="24" t="s">
        <v>62</v>
      </c>
      <c r="F38" s="148"/>
      <c r="G38" s="43">
        <f t="shared" si="8"/>
        <v>0</v>
      </c>
      <c r="H38" s="25">
        <v>0</v>
      </c>
      <c r="I38" s="26">
        <v>4</v>
      </c>
      <c r="J38" s="26">
        <v>30</v>
      </c>
      <c r="K38" s="27">
        <f>H38*D38</f>
        <v>0</v>
      </c>
      <c r="L38" s="22">
        <f t="shared" si="3"/>
        <v>0</v>
      </c>
      <c r="M38" s="38">
        <v>63</v>
      </c>
      <c r="N38" s="38">
        <v>72</v>
      </c>
      <c r="P38" s="11">
        <v>8</v>
      </c>
      <c r="R38" s="11">
        <v>12</v>
      </c>
      <c r="S38" s="38">
        <v>22</v>
      </c>
      <c r="T38" s="38">
        <v>305</v>
      </c>
      <c r="U38" s="11">
        <v>33</v>
      </c>
      <c r="V38" s="11">
        <v>37</v>
      </c>
      <c r="AA38" s="11">
        <v>14</v>
      </c>
      <c r="AC38" s="10">
        <f t="shared" si="4"/>
        <v>132</v>
      </c>
      <c r="AD38" s="10">
        <f t="shared" si="5"/>
        <v>434</v>
      </c>
      <c r="AX38" s="27">
        <f t="shared" si="6"/>
        <v>0</v>
      </c>
    </row>
    <row r="39" spans="1:50" ht="18.350000000000001" thickBot="1" x14ac:dyDescent="0.4">
      <c r="A39" s="46" t="s">
        <v>180</v>
      </c>
      <c r="B39" s="23" t="s">
        <v>118</v>
      </c>
      <c r="C39" s="6" t="s">
        <v>38</v>
      </c>
      <c r="D39" s="96">
        <v>76.78</v>
      </c>
      <c r="E39" s="28" t="s">
        <v>62</v>
      </c>
      <c r="F39" s="148"/>
      <c r="G39" s="43">
        <f t="shared" si="8"/>
        <v>0</v>
      </c>
      <c r="H39" s="25">
        <v>0</v>
      </c>
      <c r="I39" s="26">
        <v>0</v>
      </c>
      <c r="J39" s="26">
        <v>0</v>
      </c>
      <c r="K39" s="27">
        <f t="shared" si="7"/>
        <v>0</v>
      </c>
      <c r="L39" s="22">
        <f t="shared" si="3"/>
        <v>0</v>
      </c>
      <c r="N39" s="38"/>
      <c r="S39" s="38"/>
      <c r="T39" s="38"/>
      <c r="AC39" s="10">
        <f t="shared" si="4"/>
        <v>0</v>
      </c>
      <c r="AD39" s="10">
        <f t="shared" si="5"/>
        <v>0</v>
      </c>
      <c r="AX39" s="27">
        <f t="shared" si="6"/>
        <v>0</v>
      </c>
    </row>
    <row r="40" spans="1:50" ht="18.350000000000001" thickBot="1" x14ac:dyDescent="0.4">
      <c r="A40" s="46" t="s">
        <v>181</v>
      </c>
      <c r="B40" s="23" t="s">
        <v>119</v>
      </c>
      <c r="C40" s="6" t="s">
        <v>50</v>
      </c>
      <c r="D40" s="96">
        <v>36.47</v>
      </c>
      <c r="E40" s="24" t="s">
        <v>62</v>
      </c>
      <c r="F40" s="148"/>
      <c r="G40" s="43">
        <f t="shared" si="8"/>
        <v>0</v>
      </c>
      <c r="H40" s="25">
        <v>10</v>
      </c>
      <c r="I40" s="26">
        <v>30</v>
      </c>
      <c r="J40" s="26">
        <v>0</v>
      </c>
      <c r="K40" s="27">
        <f t="shared" si="7"/>
        <v>364.7</v>
      </c>
      <c r="L40" s="22">
        <f t="shared" si="3"/>
        <v>0</v>
      </c>
      <c r="M40" s="38">
        <v>2</v>
      </c>
      <c r="N40" s="38">
        <v>170</v>
      </c>
      <c r="S40" s="38"/>
      <c r="T40" s="38"/>
      <c r="V40" s="11">
        <v>19</v>
      </c>
      <c r="AC40" s="10">
        <f t="shared" si="4"/>
        <v>2</v>
      </c>
      <c r="AD40" s="10">
        <f t="shared" si="5"/>
        <v>189</v>
      </c>
      <c r="AX40" s="27">
        <f t="shared" si="6"/>
        <v>0</v>
      </c>
    </row>
    <row r="41" spans="1:50" ht="18.350000000000001" thickBot="1" x14ac:dyDescent="0.4">
      <c r="A41" s="46" t="s">
        <v>182</v>
      </c>
      <c r="B41" s="23" t="s">
        <v>120</v>
      </c>
      <c r="C41" s="4" t="s">
        <v>66</v>
      </c>
      <c r="D41" s="96">
        <v>186.62</v>
      </c>
      <c r="E41" s="28" t="s">
        <v>62</v>
      </c>
      <c r="F41" s="148"/>
      <c r="G41" s="43">
        <f t="shared" si="8"/>
        <v>0</v>
      </c>
      <c r="H41" s="25">
        <v>0</v>
      </c>
      <c r="I41" s="26">
        <v>0</v>
      </c>
      <c r="J41" s="26">
        <v>0</v>
      </c>
      <c r="K41" s="27">
        <f t="shared" si="7"/>
        <v>0</v>
      </c>
      <c r="L41" s="22">
        <f t="shared" si="3"/>
        <v>0</v>
      </c>
      <c r="N41" s="38"/>
      <c r="S41" s="38"/>
      <c r="T41" s="38"/>
      <c r="AC41" s="10">
        <f t="shared" si="4"/>
        <v>0</v>
      </c>
      <c r="AD41" s="10">
        <f t="shared" si="5"/>
        <v>0</v>
      </c>
      <c r="AX41" s="27">
        <f t="shared" si="6"/>
        <v>0</v>
      </c>
    </row>
    <row r="42" spans="1:50" ht="18.350000000000001" thickBot="1" x14ac:dyDescent="0.4">
      <c r="A42" s="46" t="s">
        <v>183</v>
      </c>
      <c r="B42" s="23" t="s">
        <v>121</v>
      </c>
      <c r="C42" s="6" t="s">
        <v>51</v>
      </c>
      <c r="D42" s="96">
        <v>23.04</v>
      </c>
      <c r="E42" s="24" t="s">
        <v>61</v>
      </c>
      <c r="F42" s="148"/>
      <c r="G42" s="43">
        <f t="shared" si="8"/>
        <v>0</v>
      </c>
      <c r="H42" s="25">
        <v>0</v>
      </c>
      <c r="I42" s="26">
        <v>0</v>
      </c>
      <c r="J42" s="26">
        <v>0</v>
      </c>
      <c r="K42" s="27">
        <f t="shared" si="7"/>
        <v>0</v>
      </c>
      <c r="L42" s="22">
        <f t="shared" si="3"/>
        <v>0</v>
      </c>
      <c r="N42" s="38"/>
      <c r="S42" s="38"/>
      <c r="T42" s="38"/>
      <c r="AC42" s="10">
        <f t="shared" si="4"/>
        <v>0</v>
      </c>
      <c r="AD42" s="10">
        <f t="shared" si="5"/>
        <v>0</v>
      </c>
      <c r="AX42" s="27">
        <f t="shared" si="6"/>
        <v>0</v>
      </c>
    </row>
    <row r="43" spans="1:50" ht="18.350000000000001" thickBot="1" x14ac:dyDescent="0.4">
      <c r="A43" s="46" t="s">
        <v>184</v>
      </c>
      <c r="B43" s="23" t="s">
        <v>122</v>
      </c>
      <c r="C43" s="4" t="s">
        <v>21</v>
      </c>
      <c r="D43" s="96">
        <v>34.56</v>
      </c>
      <c r="E43" s="28" t="s">
        <v>61</v>
      </c>
      <c r="F43" s="148"/>
      <c r="G43" s="43">
        <f t="shared" si="8"/>
        <v>0</v>
      </c>
      <c r="H43" s="25">
        <v>0</v>
      </c>
      <c r="I43" s="26">
        <v>0</v>
      </c>
      <c r="J43" s="26">
        <v>0</v>
      </c>
      <c r="K43" s="27">
        <f t="shared" si="7"/>
        <v>0</v>
      </c>
      <c r="L43" s="22">
        <f t="shared" si="3"/>
        <v>0</v>
      </c>
      <c r="N43" s="38"/>
      <c r="S43" s="38"/>
      <c r="T43" s="38"/>
      <c r="W43" s="11">
        <v>2</v>
      </c>
      <c r="X43" s="11">
        <v>58</v>
      </c>
      <c r="AC43" s="10">
        <f t="shared" si="4"/>
        <v>2</v>
      </c>
      <c r="AD43" s="10">
        <f t="shared" si="5"/>
        <v>58</v>
      </c>
      <c r="AX43" s="27">
        <f t="shared" si="6"/>
        <v>0</v>
      </c>
    </row>
    <row r="44" spans="1:50" ht="18.350000000000001" thickBot="1" x14ac:dyDescent="0.4">
      <c r="A44" s="46" t="s">
        <v>185</v>
      </c>
      <c r="B44" s="23" t="s">
        <v>123</v>
      </c>
      <c r="C44" s="6" t="s">
        <v>52</v>
      </c>
      <c r="D44" s="96">
        <v>35.880000000000003</v>
      </c>
      <c r="E44" s="24" t="s">
        <v>61</v>
      </c>
      <c r="F44" s="148"/>
      <c r="G44" s="43">
        <f t="shared" si="8"/>
        <v>0</v>
      </c>
      <c r="H44" s="25">
        <v>0</v>
      </c>
      <c r="I44" s="26">
        <v>0</v>
      </c>
      <c r="J44" s="26">
        <v>0</v>
      </c>
      <c r="K44" s="27">
        <f t="shared" si="7"/>
        <v>0</v>
      </c>
      <c r="L44" s="22">
        <f t="shared" si="3"/>
        <v>0</v>
      </c>
      <c r="N44" s="38"/>
      <c r="S44" s="38"/>
      <c r="T44" s="38"/>
      <c r="AC44" s="10">
        <f t="shared" si="4"/>
        <v>0</v>
      </c>
      <c r="AD44" s="10">
        <f t="shared" si="5"/>
        <v>0</v>
      </c>
      <c r="AX44" s="27">
        <f t="shared" si="6"/>
        <v>0</v>
      </c>
    </row>
    <row r="45" spans="1:50" ht="18.350000000000001" thickBot="1" x14ac:dyDescent="0.4">
      <c r="A45" s="46" t="s">
        <v>186</v>
      </c>
      <c r="B45" s="23" t="s">
        <v>124</v>
      </c>
      <c r="C45" s="4" t="s">
        <v>53</v>
      </c>
      <c r="D45" s="96">
        <v>32.06</v>
      </c>
      <c r="E45" s="24" t="s">
        <v>61</v>
      </c>
      <c r="F45" s="148"/>
      <c r="G45" s="43">
        <f t="shared" si="8"/>
        <v>0</v>
      </c>
      <c r="H45" s="25">
        <v>0</v>
      </c>
      <c r="I45" s="26">
        <v>0</v>
      </c>
      <c r="J45" s="26">
        <v>0</v>
      </c>
      <c r="K45" s="27">
        <f t="shared" si="7"/>
        <v>0</v>
      </c>
      <c r="L45" s="22">
        <f t="shared" si="3"/>
        <v>0</v>
      </c>
      <c r="N45" s="38"/>
      <c r="S45" s="38"/>
      <c r="T45" s="38"/>
      <c r="W45" s="11">
        <v>7</v>
      </c>
      <c r="X45" s="11">
        <v>141</v>
      </c>
      <c r="AC45" s="10">
        <f t="shared" si="4"/>
        <v>7</v>
      </c>
      <c r="AD45" s="10">
        <f t="shared" si="5"/>
        <v>141</v>
      </c>
      <c r="AX45" s="27">
        <f t="shared" si="6"/>
        <v>0</v>
      </c>
    </row>
    <row r="46" spans="1:50" ht="18.350000000000001" thickBot="1" x14ac:dyDescent="0.4">
      <c r="A46" s="46" t="s">
        <v>187</v>
      </c>
      <c r="B46" s="23" t="s">
        <v>125</v>
      </c>
      <c r="C46" s="4" t="s">
        <v>54</v>
      </c>
      <c r="D46" s="96">
        <v>33.950000000000003</v>
      </c>
      <c r="E46" s="28" t="s">
        <v>61</v>
      </c>
      <c r="F46" s="148"/>
      <c r="G46" s="43">
        <f t="shared" si="8"/>
        <v>0</v>
      </c>
      <c r="H46" s="25">
        <v>0</v>
      </c>
      <c r="I46" s="26">
        <v>0</v>
      </c>
      <c r="J46" s="26">
        <v>0</v>
      </c>
      <c r="K46" s="27">
        <f t="shared" si="7"/>
        <v>0</v>
      </c>
      <c r="L46" s="22">
        <f t="shared" si="3"/>
        <v>0</v>
      </c>
      <c r="N46" s="38"/>
      <c r="S46" s="38"/>
      <c r="T46" s="38"/>
      <c r="AC46" s="10">
        <f t="shared" si="4"/>
        <v>0</v>
      </c>
      <c r="AD46" s="10">
        <f t="shared" si="5"/>
        <v>0</v>
      </c>
      <c r="AX46" s="27">
        <f t="shared" si="6"/>
        <v>0</v>
      </c>
    </row>
    <row r="47" spans="1:50" ht="18.350000000000001" thickBot="1" x14ac:dyDescent="0.4">
      <c r="A47" s="46" t="s">
        <v>188</v>
      </c>
      <c r="B47" s="23" t="s">
        <v>126</v>
      </c>
      <c r="C47" s="4" t="s">
        <v>20</v>
      </c>
      <c r="D47" s="96">
        <v>67.11</v>
      </c>
      <c r="E47" s="28" t="s">
        <v>61</v>
      </c>
      <c r="F47" s="148"/>
      <c r="G47" s="43">
        <f t="shared" si="8"/>
        <v>0</v>
      </c>
      <c r="H47" s="25">
        <v>0</v>
      </c>
      <c r="I47" s="26">
        <v>0</v>
      </c>
      <c r="J47" s="26">
        <v>0</v>
      </c>
      <c r="K47" s="27">
        <f t="shared" si="7"/>
        <v>0</v>
      </c>
      <c r="L47" s="22">
        <f t="shared" si="3"/>
        <v>0</v>
      </c>
      <c r="N47" s="38"/>
      <c r="S47" s="38">
        <v>1</v>
      </c>
      <c r="T47" s="38"/>
      <c r="AC47" s="10">
        <f t="shared" si="4"/>
        <v>1</v>
      </c>
      <c r="AD47" s="10">
        <f t="shared" si="5"/>
        <v>0</v>
      </c>
      <c r="AX47" s="27">
        <f t="shared" si="6"/>
        <v>0</v>
      </c>
    </row>
    <row r="48" spans="1:50" ht="18.350000000000001" thickBot="1" x14ac:dyDescent="0.4">
      <c r="A48" s="46" t="s">
        <v>189</v>
      </c>
      <c r="B48" s="23" t="s">
        <v>127</v>
      </c>
      <c r="C48" s="4" t="s">
        <v>18</v>
      </c>
      <c r="D48" s="96">
        <v>57.54</v>
      </c>
      <c r="E48" s="24" t="s">
        <v>61</v>
      </c>
      <c r="F48" s="148"/>
      <c r="G48" s="43">
        <f t="shared" si="8"/>
        <v>0</v>
      </c>
      <c r="H48" s="25">
        <v>0</v>
      </c>
      <c r="I48" s="26">
        <v>0</v>
      </c>
      <c r="J48" s="26">
        <v>0</v>
      </c>
      <c r="K48" s="27">
        <f t="shared" si="7"/>
        <v>0</v>
      </c>
      <c r="L48" s="22">
        <f t="shared" si="3"/>
        <v>0</v>
      </c>
      <c r="N48" s="38"/>
      <c r="S48" s="38">
        <v>5</v>
      </c>
      <c r="T48" s="38"/>
      <c r="AC48" s="10">
        <f t="shared" si="4"/>
        <v>5</v>
      </c>
      <c r="AD48" s="10">
        <f t="shared" si="5"/>
        <v>0</v>
      </c>
      <c r="AX48" s="27">
        <f t="shared" si="6"/>
        <v>0</v>
      </c>
    </row>
    <row r="49" spans="1:50" ht="18.350000000000001" thickBot="1" x14ac:dyDescent="0.4">
      <c r="A49" s="46" t="s">
        <v>190</v>
      </c>
      <c r="B49" s="23" t="s">
        <v>128</v>
      </c>
      <c r="C49" s="4" t="s">
        <v>19</v>
      </c>
      <c r="D49" s="96">
        <v>61.43</v>
      </c>
      <c r="E49" s="28" t="s">
        <v>61</v>
      </c>
      <c r="F49" s="148"/>
      <c r="G49" s="43">
        <f t="shared" si="8"/>
        <v>0</v>
      </c>
      <c r="H49" s="25">
        <v>0</v>
      </c>
      <c r="I49" s="26">
        <v>0</v>
      </c>
      <c r="J49" s="26">
        <v>0</v>
      </c>
      <c r="K49" s="27">
        <f t="shared" si="7"/>
        <v>0</v>
      </c>
      <c r="L49" s="22">
        <f t="shared" si="3"/>
        <v>0</v>
      </c>
      <c r="N49" s="38"/>
      <c r="R49" s="11">
        <v>1</v>
      </c>
      <c r="S49" s="38">
        <v>1</v>
      </c>
      <c r="T49" s="38"/>
      <c r="AC49" s="10">
        <f t="shared" si="4"/>
        <v>1</v>
      </c>
      <c r="AD49" s="10">
        <f t="shared" si="5"/>
        <v>1</v>
      </c>
      <c r="AX49" s="27">
        <f t="shared" si="6"/>
        <v>0</v>
      </c>
    </row>
    <row r="50" spans="1:50" ht="18.350000000000001" thickBot="1" x14ac:dyDescent="0.4">
      <c r="A50" s="46" t="s">
        <v>191</v>
      </c>
      <c r="B50" s="23" t="s">
        <v>129</v>
      </c>
      <c r="C50" s="4" t="s">
        <v>55</v>
      </c>
      <c r="D50" s="96">
        <v>119.82</v>
      </c>
      <c r="E50" s="24" t="s">
        <v>61</v>
      </c>
      <c r="F50" s="148"/>
      <c r="G50" s="43">
        <f t="shared" si="8"/>
        <v>0</v>
      </c>
      <c r="H50" s="25">
        <v>0</v>
      </c>
      <c r="I50" s="26">
        <v>0</v>
      </c>
      <c r="J50" s="26">
        <v>0</v>
      </c>
      <c r="K50" s="27">
        <f t="shared" si="7"/>
        <v>0</v>
      </c>
      <c r="L50" s="22">
        <f t="shared" si="3"/>
        <v>0</v>
      </c>
      <c r="N50" s="38"/>
      <c r="S50" s="38"/>
      <c r="T50" s="38"/>
      <c r="AC50" s="10">
        <f t="shared" si="4"/>
        <v>0</v>
      </c>
      <c r="AD50" s="10">
        <f t="shared" si="5"/>
        <v>0</v>
      </c>
      <c r="AX50" s="27">
        <f t="shared" si="6"/>
        <v>0</v>
      </c>
    </row>
    <row r="51" spans="1:50" ht="18.350000000000001" thickBot="1" x14ac:dyDescent="0.4">
      <c r="A51" s="46" t="s">
        <v>192</v>
      </c>
      <c r="B51" s="23" t="s">
        <v>130</v>
      </c>
      <c r="C51" s="4" t="s">
        <v>56</v>
      </c>
      <c r="D51" s="96">
        <v>100.9</v>
      </c>
      <c r="E51" s="24" t="s">
        <v>61</v>
      </c>
      <c r="F51" s="148"/>
      <c r="G51" s="43">
        <f t="shared" si="8"/>
        <v>0</v>
      </c>
      <c r="H51" s="25">
        <v>1</v>
      </c>
      <c r="I51" s="26">
        <v>0</v>
      </c>
      <c r="J51" s="26">
        <v>2</v>
      </c>
      <c r="K51" s="27">
        <f t="shared" si="7"/>
        <v>100.9</v>
      </c>
      <c r="L51" s="22">
        <f t="shared" si="3"/>
        <v>0</v>
      </c>
      <c r="M51" s="38">
        <v>1</v>
      </c>
      <c r="N51" s="38"/>
      <c r="P51" s="11">
        <v>1</v>
      </c>
      <c r="S51" s="38"/>
      <c r="T51" s="38"/>
      <c r="U51" s="11">
        <v>1</v>
      </c>
      <c r="AC51" s="10">
        <f t="shared" si="4"/>
        <v>2</v>
      </c>
      <c r="AD51" s="10">
        <f t="shared" si="5"/>
        <v>1</v>
      </c>
      <c r="AX51" s="27">
        <f t="shared" si="6"/>
        <v>0</v>
      </c>
    </row>
    <row r="52" spans="1:50" ht="18.350000000000001" thickBot="1" x14ac:dyDescent="0.4">
      <c r="A52" s="46" t="s">
        <v>193</v>
      </c>
      <c r="B52" s="23" t="s">
        <v>131</v>
      </c>
      <c r="C52" s="4" t="s">
        <v>39</v>
      </c>
      <c r="D52" s="96">
        <v>153.9</v>
      </c>
      <c r="E52" s="24" t="s">
        <v>61</v>
      </c>
      <c r="F52" s="148"/>
      <c r="G52" s="43">
        <f t="shared" si="8"/>
        <v>0</v>
      </c>
      <c r="H52" s="25">
        <v>1</v>
      </c>
      <c r="I52" s="26">
        <v>0</v>
      </c>
      <c r="J52" s="26">
        <v>2</v>
      </c>
      <c r="K52" s="27">
        <f t="shared" si="7"/>
        <v>153.9</v>
      </c>
      <c r="L52" s="22">
        <f t="shared" si="3"/>
        <v>0</v>
      </c>
      <c r="N52" s="38"/>
      <c r="S52" s="38">
        <v>2</v>
      </c>
      <c r="T52" s="38"/>
      <c r="V52" s="11">
        <v>1</v>
      </c>
      <c r="AC52" s="10">
        <f t="shared" si="4"/>
        <v>2</v>
      </c>
      <c r="AD52" s="10">
        <f t="shared" si="5"/>
        <v>1</v>
      </c>
      <c r="AX52" s="27">
        <f t="shared" si="6"/>
        <v>0</v>
      </c>
    </row>
    <row r="53" spans="1:50" ht="18.350000000000001" thickBot="1" x14ac:dyDescent="0.4">
      <c r="A53" s="46" t="s">
        <v>194</v>
      </c>
      <c r="B53" s="23" t="s">
        <v>132</v>
      </c>
      <c r="C53" s="6" t="s">
        <v>69</v>
      </c>
      <c r="D53" s="96">
        <v>126.2</v>
      </c>
      <c r="E53" s="24" t="s">
        <v>61</v>
      </c>
      <c r="F53" s="148"/>
      <c r="G53" s="43">
        <f t="shared" si="8"/>
        <v>0</v>
      </c>
      <c r="H53" s="25">
        <v>0</v>
      </c>
      <c r="I53" s="26">
        <v>0</v>
      </c>
      <c r="J53" s="26">
        <v>0</v>
      </c>
      <c r="K53" s="27">
        <f t="shared" si="7"/>
        <v>0</v>
      </c>
      <c r="L53" s="22">
        <f t="shared" si="3"/>
        <v>0</v>
      </c>
      <c r="N53" s="38"/>
      <c r="S53" s="38"/>
      <c r="T53" s="38"/>
      <c r="AC53" s="10">
        <f t="shared" si="4"/>
        <v>0</v>
      </c>
      <c r="AD53" s="10">
        <f t="shared" si="5"/>
        <v>0</v>
      </c>
      <c r="AX53" s="27">
        <f t="shared" si="6"/>
        <v>0</v>
      </c>
    </row>
    <row r="54" spans="1:50" ht="18.350000000000001" thickBot="1" x14ac:dyDescent="0.4">
      <c r="A54" s="46" t="s">
        <v>195</v>
      </c>
      <c r="B54" s="23" t="s">
        <v>133</v>
      </c>
      <c r="C54" s="4" t="s">
        <v>70</v>
      </c>
      <c r="D54" s="96">
        <v>192.36</v>
      </c>
      <c r="E54" s="24" t="s">
        <v>61</v>
      </c>
      <c r="F54" s="148"/>
      <c r="G54" s="43">
        <f t="shared" si="8"/>
        <v>0</v>
      </c>
      <c r="H54" s="25">
        <v>0</v>
      </c>
      <c r="I54" s="26">
        <v>0</v>
      </c>
      <c r="J54" s="26">
        <v>0</v>
      </c>
      <c r="K54" s="27">
        <f t="shared" si="7"/>
        <v>0</v>
      </c>
      <c r="L54" s="22">
        <f t="shared" si="3"/>
        <v>0</v>
      </c>
      <c r="N54" s="38"/>
      <c r="S54" s="38"/>
      <c r="T54" s="38"/>
      <c r="W54" s="11">
        <v>1</v>
      </c>
      <c r="AC54" s="10">
        <f t="shared" si="4"/>
        <v>1</v>
      </c>
      <c r="AD54" s="10">
        <f t="shared" si="5"/>
        <v>0</v>
      </c>
      <c r="AX54" s="27">
        <f t="shared" si="6"/>
        <v>0</v>
      </c>
    </row>
    <row r="55" spans="1:50" ht="18.350000000000001" thickBot="1" x14ac:dyDescent="0.4">
      <c r="A55" s="46"/>
      <c r="B55" s="23" t="s">
        <v>134</v>
      </c>
      <c r="C55" s="4" t="s">
        <v>40</v>
      </c>
      <c r="D55" s="96">
        <v>312.77</v>
      </c>
      <c r="E55" s="24" t="s">
        <v>61</v>
      </c>
      <c r="F55" s="148"/>
      <c r="G55" s="43">
        <f t="shared" si="8"/>
        <v>0</v>
      </c>
      <c r="H55" s="25">
        <v>0</v>
      </c>
      <c r="I55" s="26">
        <v>0</v>
      </c>
      <c r="J55" s="26">
        <v>0</v>
      </c>
      <c r="K55" s="27">
        <f t="shared" si="7"/>
        <v>0</v>
      </c>
      <c r="L55" s="22">
        <f t="shared" si="3"/>
        <v>0</v>
      </c>
      <c r="N55" s="38"/>
      <c r="S55" s="38"/>
      <c r="T55" s="38"/>
      <c r="AC55" s="10">
        <f t="shared" si="4"/>
        <v>0</v>
      </c>
      <c r="AD55" s="10">
        <f t="shared" si="5"/>
        <v>0</v>
      </c>
      <c r="AX55" s="27">
        <f t="shared" si="6"/>
        <v>0</v>
      </c>
    </row>
    <row r="56" spans="1:50" ht="18.350000000000001" thickBot="1" x14ac:dyDescent="0.4">
      <c r="A56" s="46" t="s">
        <v>196</v>
      </c>
      <c r="B56" s="23" t="s">
        <v>135</v>
      </c>
      <c r="C56" s="4" t="s">
        <v>2</v>
      </c>
      <c r="D56" s="96">
        <v>24.25</v>
      </c>
      <c r="E56" s="24" t="s">
        <v>61</v>
      </c>
      <c r="F56" s="148"/>
      <c r="G56" s="43">
        <f t="shared" si="8"/>
        <v>0</v>
      </c>
      <c r="H56" s="25">
        <v>0</v>
      </c>
      <c r="I56" s="26">
        <v>0</v>
      </c>
      <c r="J56" s="26">
        <v>0</v>
      </c>
      <c r="K56" s="27">
        <f t="shared" si="7"/>
        <v>0</v>
      </c>
      <c r="L56" s="22">
        <f t="shared" si="3"/>
        <v>0</v>
      </c>
      <c r="M56" s="38">
        <v>6</v>
      </c>
      <c r="N56" s="38"/>
      <c r="S56" s="38">
        <v>2</v>
      </c>
      <c r="T56" s="38"/>
      <c r="U56" s="11">
        <v>1</v>
      </c>
      <c r="AC56" s="10">
        <f t="shared" si="4"/>
        <v>9</v>
      </c>
      <c r="AD56" s="10">
        <f t="shared" si="5"/>
        <v>0</v>
      </c>
      <c r="AX56" s="27">
        <f t="shared" si="6"/>
        <v>0</v>
      </c>
    </row>
    <row r="57" spans="1:50" ht="18.350000000000001" thickBot="1" x14ac:dyDescent="0.4">
      <c r="A57" s="46" t="s">
        <v>197</v>
      </c>
      <c r="B57" s="23" t="s">
        <v>136</v>
      </c>
      <c r="C57" s="4" t="s">
        <v>57</v>
      </c>
      <c r="D57" s="96">
        <v>13.75</v>
      </c>
      <c r="E57" s="24" t="s">
        <v>0</v>
      </c>
      <c r="F57" s="148"/>
      <c r="G57" s="43">
        <f t="shared" si="8"/>
        <v>0</v>
      </c>
      <c r="H57" s="25">
        <v>0</v>
      </c>
      <c r="I57" s="26">
        <v>0</v>
      </c>
      <c r="J57" s="26">
        <v>0</v>
      </c>
      <c r="K57" s="27">
        <f t="shared" si="7"/>
        <v>0</v>
      </c>
      <c r="L57" s="22">
        <f t="shared" si="3"/>
        <v>0</v>
      </c>
      <c r="N57" s="38"/>
      <c r="S57" s="38"/>
      <c r="T57" s="38"/>
      <c r="W57" s="11">
        <v>1</v>
      </c>
      <c r="AC57" s="10">
        <f t="shared" si="4"/>
        <v>1</v>
      </c>
      <c r="AD57" s="10">
        <f t="shared" si="5"/>
        <v>0</v>
      </c>
      <c r="AX57" s="27">
        <f t="shared" si="6"/>
        <v>0</v>
      </c>
    </row>
    <row r="58" spans="1:50" ht="18.350000000000001" thickBot="1" x14ac:dyDescent="0.4">
      <c r="A58" s="46" t="s">
        <v>198</v>
      </c>
      <c r="B58" s="23" t="s">
        <v>137</v>
      </c>
      <c r="C58" s="4" t="s">
        <v>3</v>
      </c>
      <c r="D58" s="96">
        <v>18.940000000000001</v>
      </c>
      <c r="E58" s="24" t="s">
        <v>0</v>
      </c>
      <c r="F58" s="148"/>
      <c r="G58" s="43">
        <f t="shared" si="8"/>
        <v>0</v>
      </c>
      <c r="H58" s="25">
        <v>0</v>
      </c>
      <c r="I58" s="26">
        <v>0</v>
      </c>
      <c r="J58" s="26">
        <v>0</v>
      </c>
      <c r="K58" s="27">
        <f t="shared" si="7"/>
        <v>0</v>
      </c>
      <c r="L58" s="22">
        <f t="shared" si="3"/>
        <v>0</v>
      </c>
      <c r="N58" s="38"/>
      <c r="P58" s="11">
        <v>9</v>
      </c>
      <c r="S58" s="38"/>
      <c r="T58" s="38"/>
      <c r="U58" s="11">
        <v>48</v>
      </c>
      <c r="AC58" s="10">
        <f t="shared" si="4"/>
        <v>48</v>
      </c>
      <c r="AD58" s="10">
        <f t="shared" si="5"/>
        <v>9</v>
      </c>
      <c r="AX58" s="27">
        <f t="shared" si="6"/>
        <v>0</v>
      </c>
    </row>
    <row r="59" spans="1:50" ht="18.350000000000001" thickBot="1" x14ac:dyDescent="0.4">
      <c r="A59" s="46" t="s">
        <v>199</v>
      </c>
      <c r="B59" s="23" t="s">
        <v>138</v>
      </c>
      <c r="C59" s="4" t="s">
        <v>4</v>
      </c>
      <c r="D59" s="96">
        <v>38.46</v>
      </c>
      <c r="E59" s="24" t="s">
        <v>0</v>
      </c>
      <c r="F59" s="148"/>
      <c r="G59" s="43">
        <f t="shared" si="8"/>
        <v>0</v>
      </c>
      <c r="H59" s="25">
        <v>0</v>
      </c>
      <c r="I59" s="26">
        <v>0</v>
      </c>
      <c r="J59" s="26">
        <v>0</v>
      </c>
      <c r="K59" s="27">
        <f t="shared" si="7"/>
        <v>0</v>
      </c>
      <c r="L59" s="22">
        <f t="shared" si="3"/>
        <v>0</v>
      </c>
      <c r="N59" s="38"/>
      <c r="S59" s="38"/>
      <c r="T59" s="38"/>
      <c r="U59" s="11">
        <v>20</v>
      </c>
      <c r="AC59" s="10">
        <f t="shared" si="4"/>
        <v>20</v>
      </c>
      <c r="AD59" s="10">
        <f t="shared" si="5"/>
        <v>0</v>
      </c>
      <c r="AX59" s="27">
        <f t="shared" si="6"/>
        <v>0</v>
      </c>
    </row>
    <row r="60" spans="1:50" ht="18.350000000000001" thickBot="1" x14ac:dyDescent="0.4">
      <c r="A60" s="46" t="s">
        <v>200</v>
      </c>
      <c r="B60" s="23" t="s">
        <v>139</v>
      </c>
      <c r="C60" s="4" t="s">
        <v>58</v>
      </c>
      <c r="D60" s="96">
        <v>15.44</v>
      </c>
      <c r="E60" s="24" t="s">
        <v>0</v>
      </c>
      <c r="F60" s="148"/>
      <c r="G60" s="43">
        <f t="shared" si="8"/>
        <v>0</v>
      </c>
      <c r="H60" s="25">
        <v>0</v>
      </c>
      <c r="I60" s="26">
        <v>0</v>
      </c>
      <c r="J60" s="26">
        <v>0</v>
      </c>
      <c r="K60" s="27">
        <f t="shared" si="7"/>
        <v>0</v>
      </c>
      <c r="L60" s="22">
        <f t="shared" si="3"/>
        <v>0</v>
      </c>
      <c r="N60" s="38"/>
      <c r="S60" s="38"/>
      <c r="T60" s="38"/>
      <c r="AC60" s="10">
        <f t="shared" si="4"/>
        <v>0</v>
      </c>
      <c r="AD60" s="10">
        <f t="shared" si="5"/>
        <v>0</v>
      </c>
      <c r="AX60" s="27">
        <f t="shared" si="6"/>
        <v>0</v>
      </c>
    </row>
    <row r="61" spans="1:50" ht="18.350000000000001" thickBot="1" x14ac:dyDescent="0.4">
      <c r="A61" s="46" t="s">
        <v>201</v>
      </c>
      <c r="B61" s="23" t="s">
        <v>140</v>
      </c>
      <c r="C61" s="4" t="s">
        <v>308</v>
      </c>
      <c r="D61" s="96">
        <v>12.82</v>
      </c>
      <c r="E61" s="24" t="s">
        <v>0</v>
      </c>
      <c r="F61" s="148"/>
      <c r="G61" s="43">
        <f t="shared" si="8"/>
        <v>0</v>
      </c>
      <c r="H61" s="25">
        <v>0</v>
      </c>
      <c r="I61" s="26">
        <v>0</v>
      </c>
      <c r="J61" s="26">
        <v>0</v>
      </c>
      <c r="K61" s="27">
        <f t="shared" si="7"/>
        <v>0</v>
      </c>
      <c r="L61" s="22">
        <f t="shared" si="3"/>
        <v>0</v>
      </c>
      <c r="M61" s="38">
        <v>24</v>
      </c>
      <c r="N61" s="38"/>
      <c r="S61" s="38"/>
      <c r="T61" s="38"/>
      <c r="W61" s="11">
        <v>2</v>
      </c>
      <c r="AC61" s="10">
        <f t="shared" si="4"/>
        <v>26</v>
      </c>
      <c r="AD61" s="10">
        <f t="shared" si="5"/>
        <v>0</v>
      </c>
      <c r="AX61" s="27">
        <f t="shared" si="6"/>
        <v>0</v>
      </c>
    </row>
    <row r="62" spans="1:50" ht="18.350000000000001" thickBot="1" x14ac:dyDescent="0.4">
      <c r="A62" s="46" t="s">
        <v>202</v>
      </c>
      <c r="B62" s="23" t="s">
        <v>141</v>
      </c>
      <c r="C62" s="4" t="s">
        <v>68</v>
      </c>
      <c r="D62" s="96">
        <v>8.8800000000000008</v>
      </c>
      <c r="E62" s="28" t="s">
        <v>67</v>
      </c>
      <c r="F62" s="148"/>
      <c r="G62" s="43">
        <f t="shared" si="8"/>
        <v>0</v>
      </c>
      <c r="H62" s="25">
        <v>0</v>
      </c>
      <c r="I62" s="26">
        <v>0</v>
      </c>
      <c r="J62" s="26">
        <v>0</v>
      </c>
      <c r="K62" s="27">
        <f t="shared" si="7"/>
        <v>0</v>
      </c>
      <c r="L62" s="22">
        <f t="shared" si="3"/>
        <v>0</v>
      </c>
      <c r="M62" s="38">
        <v>21</v>
      </c>
      <c r="N62" s="38"/>
      <c r="S62" s="38"/>
      <c r="T62" s="38"/>
      <c r="AC62" s="10">
        <f t="shared" si="4"/>
        <v>21</v>
      </c>
      <c r="AD62" s="10">
        <f t="shared" si="5"/>
        <v>0</v>
      </c>
      <c r="AX62" s="27">
        <f t="shared" si="6"/>
        <v>0</v>
      </c>
    </row>
    <row r="63" spans="1:50" ht="18.350000000000001" thickBot="1" x14ac:dyDescent="0.4">
      <c r="A63" s="46" t="s">
        <v>203</v>
      </c>
      <c r="B63" s="23" t="s">
        <v>142</v>
      </c>
      <c r="C63" s="4" t="s">
        <v>59</v>
      </c>
      <c r="D63" s="96">
        <v>215.4</v>
      </c>
      <c r="E63" s="28" t="s">
        <v>61</v>
      </c>
      <c r="F63" s="148"/>
      <c r="G63" s="43">
        <f t="shared" ref="G63" si="9">ROUND(F63-(F63*0.2),2)</f>
        <v>0</v>
      </c>
      <c r="H63" s="25">
        <v>4</v>
      </c>
      <c r="I63" s="26">
        <v>0</v>
      </c>
      <c r="J63" s="26">
        <v>0</v>
      </c>
      <c r="K63" s="27">
        <f t="shared" si="7"/>
        <v>861.6</v>
      </c>
      <c r="L63" s="22">
        <f t="shared" si="3"/>
        <v>0</v>
      </c>
      <c r="N63" s="38"/>
      <c r="S63" s="38"/>
      <c r="T63" s="38"/>
      <c r="AC63" s="9">
        <f t="shared" si="4"/>
        <v>0</v>
      </c>
      <c r="AD63" s="10">
        <f t="shared" si="5"/>
        <v>0</v>
      </c>
      <c r="AX63" s="27">
        <f t="shared" si="6"/>
        <v>0</v>
      </c>
    </row>
    <row r="64" spans="1:50" ht="18.350000000000001" thickBot="1" x14ac:dyDescent="0.4">
      <c r="A64" s="47" t="s">
        <v>204</v>
      </c>
      <c r="B64" s="29" t="s">
        <v>143</v>
      </c>
      <c r="C64" s="7" t="s">
        <v>60</v>
      </c>
      <c r="D64" s="96">
        <v>175.03</v>
      </c>
      <c r="E64" s="30" t="s">
        <v>61</v>
      </c>
      <c r="F64" s="148"/>
      <c r="G64" s="44">
        <f t="shared" ref="G64" si="10">ROUND(F64-(F64*0.2),2)</f>
        <v>0</v>
      </c>
      <c r="H64" s="31">
        <v>4</v>
      </c>
      <c r="I64" s="32">
        <v>0</v>
      </c>
      <c r="J64" s="32">
        <v>0</v>
      </c>
      <c r="K64" s="33">
        <f>H64*D64</f>
        <v>700.12</v>
      </c>
      <c r="L64" s="22">
        <f t="shared" si="3"/>
        <v>0</v>
      </c>
      <c r="N64" s="38"/>
      <c r="S64" s="38"/>
      <c r="T64" s="38"/>
      <c r="AC64" s="9">
        <f t="shared" si="4"/>
        <v>0</v>
      </c>
      <c r="AD64" s="10">
        <f t="shared" si="5"/>
        <v>0</v>
      </c>
      <c r="AX64" s="33">
        <f t="shared" si="6"/>
        <v>0</v>
      </c>
    </row>
    <row r="65" spans="3:52" ht="19.5" customHeight="1" thickBot="1" x14ac:dyDescent="0.4">
      <c r="C65" s="8" t="s">
        <v>74</v>
      </c>
      <c r="D65" s="143" t="s">
        <v>75</v>
      </c>
      <c r="E65" s="144"/>
      <c r="F65" s="144"/>
      <c r="G65" s="144"/>
      <c r="H65" s="144"/>
      <c r="I65" s="144"/>
      <c r="J65" s="145"/>
      <c r="K65" s="50">
        <v>2000</v>
      </c>
      <c r="L65" s="83"/>
      <c r="N65" s="38"/>
      <c r="S65" s="38"/>
      <c r="T65" s="38"/>
      <c r="AC65" s="9"/>
      <c r="AX65" s="34"/>
    </row>
    <row r="66" spans="3:52" ht="41.25" customHeight="1" thickBot="1" x14ac:dyDescent="0.4">
      <c r="C66" s="122" t="s">
        <v>17</v>
      </c>
      <c r="D66" s="123"/>
      <c r="E66" s="123"/>
      <c r="F66" s="123"/>
      <c r="G66" s="123"/>
      <c r="H66" s="123"/>
      <c r="I66" s="124"/>
      <c r="K66" s="35">
        <f>SUM(K3:K65)</f>
        <v>7079.99</v>
      </c>
      <c r="L66" s="36">
        <f>SUM(,L3:L64)</f>
        <v>0</v>
      </c>
      <c r="AC66" s="11"/>
      <c r="AD66" s="11"/>
      <c r="AE66" s="11"/>
      <c r="AX66" s="36">
        <f>SUM(AX3:AX65)</f>
        <v>0</v>
      </c>
      <c r="AZ66" s="38"/>
    </row>
    <row r="67" spans="3:52" ht="18.350000000000001" thickBot="1" x14ac:dyDescent="0.4">
      <c r="D67" s="11"/>
      <c r="E67" s="37"/>
      <c r="K67" s="92" t="s">
        <v>13</v>
      </c>
      <c r="L67" s="39" t="s">
        <v>14</v>
      </c>
      <c r="M67" s="11"/>
      <c r="AC67" s="11"/>
      <c r="AD67" s="11"/>
      <c r="AE67" s="11"/>
      <c r="AX67" s="39" t="s">
        <v>307</v>
      </c>
    </row>
    <row r="68" spans="3:52" ht="45" customHeight="1" x14ac:dyDescent="0.35">
      <c r="C68" s="117" t="s">
        <v>15</v>
      </c>
      <c r="D68" s="117"/>
      <c r="E68" s="117"/>
      <c r="F68" s="117"/>
      <c r="G68" s="117"/>
      <c r="H68" s="117"/>
      <c r="I68" s="117"/>
      <c r="J68" s="117"/>
      <c r="K68" s="117"/>
      <c r="L68" s="117"/>
      <c r="M68" s="11"/>
      <c r="AD68" s="11"/>
      <c r="AE68" s="11"/>
      <c r="AX68" s="11"/>
      <c r="AZ68" s="94"/>
    </row>
    <row r="69" spans="3:52" x14ac:dyDescent="0.35">
      <c r="D69" s="11"/>
      <c r="E69" s="37"/>
      <c r="H69" s="38"/>
      <c r="I69" s="38"/>
      <c r="J69" s="38"/>
      <c r="L69" s="11"/>
      <c r="AD69" s="11"/>
      <c r="AE69" s="11"/>
      <c r="AX69" s="11"/>
      <c r="AZ69" s="94"/>
    </row>
    <row r="70" spans="3:52" x14ac:dyDescent="0.35">
      <c r="C70" s="37" t="s">
        <v>16</v>
      </c>
      <c r="D70" s="11"/>
      <c r="E70" s="37"/>
      <c r="K70" s="49"/>
      <c r="L70" s="90"/>
      <c r="AD70" s="11"/>
      <c r="AE70" s="11"/>
      <c r="AX70" s="91"/>
    </row>
    <row r="71" spans="3:52" x14ac:dyDescent="0.35">
      <c r="K71" s="93"/>
    </row>
  </sheetData>
  <sheetProtection algorithmName="SHA-512" hashValue="6PsL1GCCVi0GQ5a8yd2NX6p890Dd4LwSyfn4DmFncyleQWMvYX0Nk24YBIRHWdsiXYlLyH7v/KEJVQg/vOwImw==" saltValue="lzATiFmKfRgqC7Ul5xdPkw==" spinCount="100000" sheet="1" objects="1" scenarios="1"/>
  <sortState xmlns:xlrd2="http://schemas.microsoft.com/office/spreadsheetml/2017/richdata2" ref="C4:L65">
    <sortCondition ref="C3:C65"/>
  </sortState>
  <mergeCells count="13">
    <mergeCell ref="AC1:AD1"/>
    <mergeCell ref="M1:N1"/>
    <mergeCell ref="O1:P1"/>
    <mergeCell ref="C68:L68"/>
    <mergeCell ref="A1:B1"/>
    <mergeCell ref="D1:E1"/>
    <mergeCell ref="C66:I66"/>
    <mergeCell ref="AA1:AB1"/>
    <mergeCell ref="U1:V1"/>
    <mergeCell ref="Q1:R1"/>
    <mergeCell ref="W1:X1"/>
    <mergeCell ref="Y1:Z1"/>
    <mergeCell ref="D65:J65"/>
  </mergeCells>
  <printOptions horizontalCentered="1" verticalCentered="1"/>
  <pageMargins left="0" right="0" top="0" bottom="0" header="0" footer="0"/>
  <pageSetup paperSize="9" scale="38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325A8-B9F3-44F2-BDE0-81E46487DD36}">
  <sheetPr>
    <pageSetUpPr fitToPage="1"/>
  </sheetPr>
  <dimension ref="A1:AZ71"/>
  <sheetViews>
    <sheetView showGridLines="0" topLeftCell="C1" zoomScaleNormal="100" workbookViewId="0">
      <pane xSplit="1" ySplit="1" topLeftCell="D2" activePane="bottomRight" state="frozen"/>
      <selection activeCell="C1" sqref="C1"/>
      <selection pane="topRight" activeCell="D1" sqref="D1"/>
      <selection pane="bottomLeft" activeCell="C2" sqref="C2"/>
      <selection pane="bottomRight" activeCell="F3" sqref="F3:F64"/>
    </sheetView>
  </sheetViews>
  <sheetFormatPr baseColWidth="10" defaultColWidth="11.5546875" defaultRowHeight="17.7" x14ac:dyDescent="0.35"/>
  <cols>
    <col min="1" max="1" width="14" style="11" hidden="1" customWidth="1"/>
    <col min="2" max="2" width="14.5546875" style="11" hidden="1" customWidth="1"/>
    <col min="3" max="3" width="97.77734375" style="37" bestFit="1" customWidth="1"/>
    <col min="4" max="4" width="13" style="38" customWidth="1"/>
    <col min="5" max="5" width="8.21875" style="11" bestFit="1" customWidth="1"/>
    <col min="6" max="6" width="17.77734375" style="89" customWidth="1"/>
    <col min="7" max="7" width="18.21875" style="89" customWidth="1"/>
    <col min="8" max="8" width="19.44140625" style="11" customWidth="1"/>
    <col min="9" max="10" width="17.21875" style="11" customWidth="1"/>
    <col min="11" max="11" width="14" style="38" bestFit="1" customWidth="1"/>
    <col min="12" max="12" width="18.21875" style="40" customWidth="1"/>
    <col min="13" max="13" width="11.5546875" style="38" hidden="1" customWidth="1"/>
    <col min="14" max="28" width="11.5546875" style="11" hidden="1" customWidth="1"/>
    <col min="29" max="31" width="11.5546875" style="10" hidden="1" customWidth="1"/>
    <col min="32" max="49" width="11.5546875" style="11" hidden="1" customWidth="1"/>
    <col min="50" max="50" width="18.21875" style="40" customWidth="1"/>
    <col min="51" max="51" width="11.5546875" style="82" customWidth="1"/>
    <col min="52" max="16384" width="11.5546875" style="11"/>
  </cols>
  <sheetData>
    <row r="1" spans="1:51" ht="126.85" customHeight="1" thickBot="1" x14ac:dyDescent="0.4">
      <c r="A1" s="118" t="s">
        <v>79</v>
      </c>
      <c r="B1" s="119"/>
      <c r="C1" s="1" t="s">
        <v>341</v>
      </c>
      <c r="D1" s="120" t="s">
        <v>12</v>
      </c>
      <c r="E1" s="121"/>
      <c r="F1" s="97" t="s">
        <v>5</v>
      </c>
      <c r="G1" s="97" t="s">
        <v>6</v>
      </c>
      <c r="H1" s="14" t="s">
        <v>7</v>
      </c>
      <c r="I1" s="15" t="s">
        <v>8</v>
      </c>
      <c r="J1" s="15" t="s">
        <v>305</v>
      </c>
      <c r="K1" s="13" t="s">
        <v>9</v>
      </c>
      <c r="L1" s="13" t="s">
        <v>10</v>
      </c>
      <c r="M1" s="115" t="s">
        <v>205</v>
      </c>
      <c r="N1" s="115"/>
      <c r="O1" s="116" t="s">
        <v>206</v>
      </c>
      <c r="P1" s="116"/>
      <c r="Q1" s="116" t="s">
        <v>207</v>
      </c>
      <c r="R1" s="116"/>
      <c r="S1" s="87" t="s">
        <v>208</v>
      </c>
      <c r="T1" s="87"/>
      <c r="U1" s="116" t="s">
        <v>209</v>
      </c>
      <c r="V1" s="116"/>
      <c r="W1" s="125" t="s">
        <v>210</v>
      </c>
      <c r="X1" s="125"/>
      <c r="Y1" s="116" t="s">
        <v>211</v>
      </c>
      <c r="Z1" s="116"/>
      <c r="AA1" s="116" t="s">
        <v>212</v>
      </c>
      <c r="AB1" s="116"/>
      <c r="AC1" s="114" t="s">
        <v>215</v>
      </c>
      <c r="AD1" s="114"/>
      <c r="AE1" s="12"/>
      <c r="AX1" s="13" t="s">
        <v>306</v>
      </c>
      <c r="AY1" s="11"/>
    </row>
    <row r="2" spans="1:51" ht="18.350000000000001" thickBot="1" x14ac:dyDescent="0.4">
      <c r="A2" s="16" t="s">
        <v>81</v>
      </c>
      <c r="B2" s="16" t="s">
        <v>80</v>
      </c>
      <c r="C2" s="2" t="s">
        <v>71</v>
      </c>
      <c r="D2" s="41"/>
      <c r="E2" s="86"/>
      <c r="F2" s="88"/>
      <c r="G2" s="88"/>
      <c r="H2" s="14"/>
      <c r="I2" s="17"/>
      <c r="J2" s="17"/>
      <c r="K2" s="85"/>
      <c r="L2" s="13"/>
      <c r="M2" s="12" t="s">
        <v>213</v>
      </c>
      <c r="N2" s="12" t="s">
        <v>214</v>
      </c>
      <c r="O2" s="12" t="s">
        <v>213</v>
      </c>
      <c r="P2" s="12" t="s">
        <v>214</v>
      </c>
      <c r="Q2" s="12" t="s">
        <v>213</v>
      </c>
      <c r="R2" s="12" t="s">
        <v>214</v>
      </c>
      <c r="S2" s="12" t="s">
        <v>213</v>
      </c>
      <c r="T2" s="12" t="s">
        <v>214</v>
      </c>
      <c r="U2" s="12" t="s">
        <v>213</v>
      </c>
      <c r="V2" s="12" t="s">
        <v>214</v>
      </c>
      <c r="W2" s="12" t="s">
        <v>213</v>
      </c>
      <c r="X2" s="12" t="s">
        <v>214</v>
      </c>
      <c r="Y2" s="12" t="s">
        <v>213</v>
      </c>
      <c r="Z2" s="12" t="s">
        <v>214</v>
      </c>
      <c r="AA2" s="12" t="s">
        <v>213</v>
      </c>
      <c r="AB2" s="12" t="s">
        <v>214</v>
      </c>
      <c r="AC2" s="9" t="s">
        <v>213</v>
      </c>
      <c r="AD2" s="12" t="s">
        <v>214</v>
      </c>
      <c r="AE2" s="12"/>
      <c r="AX2" s="84"/>
    </row>
    <row r="3" spans="1:51" ht="20.149999999999999" customHeight="1" thickBot="1" x14ac:dyDescent="0.4">
      <c r="A3" s="45" t="s">
        <v>144</v>
      </c>
      <c r="B3" s="18" t="s">
        <v>82</v>
      </c>
      <c r="C3" s="3" t="s">
        <v>22</v>
      </c>
      <c r="D3" s="96">
        <v>85.3</v>
      </c>
      <c r="E3" s="19" t="s">
        <v>61</v>
      </c>
      <c r="F3" s="148"/>
      <c r="G3" s="42">
        <f t="shared" ref="G3:G64" si="0">ROUND(F3-(F3*0.2),2)</f>
        <v>0</v>
      </c>
      <c r="H3" s="20">
        <v>0</v>
      </c>
      <c r="I3" s="21">
        <v>0</v>
      </c>
      <c r="J3" s="21">
        <v>0</v>
      </c>
      <c r="K3" s="22">
        <f>H3*D3</f>
        <v>0</v>
      </c>
      <c r="L3" s="22">
        <f>G3*I3</f>
        <v>0</v>
      </c>
      <c r="M3" s="10"/>
      <c r="N3" s="10"/>
      <c r="S3" s="10"/>
      <c r="T3" s="10"/>
      <c r="AC3" s="9">
        <f>SUM(M3,O3,Q3,S3,U3,W3,Y3,AA3)</f>
        <v>0</v>
      </c>
      <c r="AD3" s="10">
        <f>SUM(N3,P3,R3,T3,V3,X3,Z3,AB3)</f>
        <v>0</v>
      </c>
      <c r="AX3" s="22">
        <f>G3*J3</f>
        <v>0</v>
      </c>
    </row>
    <row r="4" spans="1:51" ht="20.149999999999999" customHeight="1" thickBot="1" x14ac:dyDescent="0.4">
      <c r="A4" s="46" t="s">
        <v>145</v>
      </c>
      <c r="B4" s="23" t="s">
        <v>83</v>
      </c>
      <c r="C4" s="4" t="s">
        <v>41</v>
      </c>
      <c r="D4" s="96">
        <v>5.91</v>
      </c>
      <c r="E4" s="24" t="s">
        <v>61</v>
      </c>
      <c r="F4" s="148"/>
      <c r="G4" s="43">
        <f t="shared" si="0"/>
        <v>0</v>
      </c>
      <c r="H4" s="25">
        <v>0</v>
      </c>
      <c r="I4" s="26">
        <v>0</v>
      </c>
      <c r="J4" s="26">
        <v>0</v>
      </c>
      <c r="K4" s="27">
        <f t="shared" ref="K4:K63" si="1">H4*D4</f>
        <v>0</v>
      </c>
      <c r="L4" s="22">
        <f t="shared" ref="L4:L64" si="2">G4*I4</f>
        <v>0</v>
      </c>
      <c r="M4" s="10"/>
      <c r="N4" s="10"/>
      <c r="S4" s="10"/>
      <c r="T4" s="10"/>
      <c r="AC4" s="9">
        <f t="shared" ref="AC4:AD64" si="3">SUM(M4,O4,Q4,S4,U4,W4,Y4,AA4)</f>
        <v>0</v>
      </c>
      <c r="AD4" s="10">
        <f t="shared" si="3"/>
        <v>0</v>
      </c>
      <c r="AX4" s="27">
        <f t="shared" ref="AX4:AX64" si="4">G4*J4</f>
        <v>0</v>
      </c>
    </row>
    <row r="5" spans="1:51" ht="20.149999999999999" customHeight="1" thickBot="1" x14ac:dyDescent="0.4">
      <c r="A5" s="46" t="s">
        <v>146</v>
      </c>
      <c r="B5" s="23" t="s">
        <v>84</v>
      </c>
      <c r="C5" s="4" t="s">
        <v>76</v>
      </c>
      <c r="D5" s="96">
        <v>9.7100000000000009</v>
      </c>
      <c r="E5" s="24" t="s">
        <v>61</v>
      </c>
      <c r="F5" s="148"/>
      <c r="G5" s="43">
        <f t="shared" si="0"/>
        <v>0</v>
      </c>
      <c r="H5" s="25">
        <v>4</v>
      </c>
      <c r="I5" s="26">
        <v>0</v>
      </c>
      <c r="J5" s="26">
        <v>0</v>
      </c>
      <c r="K5" s="27">
        <f t="shared" si="1"/>
        <v>38.840000000000003</v>
      </c>
      <c r="L5" s="22">
        <f t="shared" si="2"/>
        <v>0</v>
      </c>
      <c r="M5" s="10"/>
      <c r="N5" s="10"/>
      <c r="S5" s="10">
        <v>8</v>
      </c>
      <c r="T5" s="10"/>
      <c r="U5" s="11">
        <v>2</v>
      </c>
      <c r="W5" s="11">
        <v>2</v>
      </c>
      <c r="Y5" s="11">
        <v>4</v>
      </c>
      <c r="AA5" s="11">
        <v>1</v>
      </c>
      <c r="AC5" s="9">
        <f t="shared" si="3"/>
        <v>17</v>
      </c>
      <c r="AD5" s="10">
        <f t="shared" si="3"/>
        <v>0</v>
      </c>
      <c r="AX5" s="27">
        <f t="shared" si="4"/>
        <v>0</v>
      </c>
    </row>
    <row r="6" spans="1:51" ht="20.149999999999999" customHeight="1" thickBot="1" x14ac:dyDescent="0.4">
      <c r="A6" s="46" t="s">
        <v>147</v>
      </c>
      <c r="B6" s="23" t="s">
        <v>85</v>
      </c>
      <c r="C6" s="4" t="s">
        <v>77</v>
      </c>
      <c r="D6" s="96">
        <v>6.47</v>
      </c>
      <c r="E6" s="24" t="s">
        <v>61</v>
      </c>
      <c r="F6" s="148"/>
      <c r="G6" s="43">
        <f t="shared" si="0"/>
        <v>0</v>
      </c>
      <c r="H6" s="25">
        <v>2</v>
      </c>
      <c r="I6" s="26">
        <v>0</v>
      </c>
      <c r="J6" s="26">
        <v>0</v>
      </c>
      <c r="K6" s="27">
        <f t="shared" si="1"/>
        <v>12.94</v>
      </c>
      <c r="L6" s="22">
        <f t="shared" si="2"/>
        <v>0</v>
      </c>
      <c r="M6" s="10">
        <v>59</v>
      </c>
      <c r="N6" s="10"/>
      <c r="Q6" s="11">
        <v>7</v>
      </c>
      <c r="S6" s="10">
        <v>19</v>
      </c>
      <c r="T6" s="10"/>
      <c r="U6" s="11">
        <v>89</v>
      </c>
      <c r="W6" s="11">
        <v>1</v>
      </c>
      <c r="Y6" s="11">
        <v>2</v>
      </c>
      <c r="AA6" s="11">
        <v>28</v>
      </c>
      <c r="AC6" s="9">
        <f>SUM(M6,O6,Q6,S6,U6,W6,Y6,AA6)</f>
        <v>205</v>
      </c>
      <c r="AD6" s="10">
        <f t="shared" si="3"/>
        <v>0</v>
      </c>
      <c r="AX6" s="27">
        <f t="shared" si="4"/>
        <v>0</v>
      </c>
    </row>
    <row r="7" spans="1:51" ht="20.149999999999999" customHeight="1" thickBot="1" x14ac:dyDescent="0.4">
      <c r="A7" s="46" t="s">
        <v>148</v>
      </c>
      <c r="B7" s="23" t="s">
        <v>86</v>
      </c>
      <c r="C7" s="4" t="s">
        <v>78</v>
      </c>
      <c r="D7" s="96">
        <v>8.1</v>
      </c>
      <c r="E7" s="24" t="s">
        <v>61</v>
      </c>
      <c r="F7" s="148"/>
      <c r="G7" s="43">
        <f t="shared" si="0"/>
        <v>0</v>
      </c>
      <c r="H7" s="25">
        <v>2</v>
      </c>
      <c r="I7" s="26">
        <v>0</v>
      </c>
      <c r="J7" s="26">
        <v>0</v>
      </c>
      <c r="K7" s="27">
        <f t="shared" si="1"/>
        <v>16.2</v>
      </c>
      <c r="L7" s="22">
        <f t="shared" si="2"/>
        <v>0</v>
      </c>
      <c r="M7" s="10"/>
      <c r="N7" s="10"/>
      <c r="O7" s="11">
        <v>10</v>
      </c>
      <c r="S7" s="10">
        <v>7</v>
      </c>
      <c r="T7" s="10"/>
      <c r="U7" s="11">
        <v>1</v>
      </c>
      <c r="W7" s="11">
        <v>2</v>
      </c>
      <c r="Y7" s="11">
        <v>2</v>
      </c>
      <c r="AA7" s="11">
        <v>2</v>
      </c>
      <c r="AC7" s="9">
        <f>SUM(M7,O7,Q7,S7,U7,W7,Y7,AA7)</f>
        <v>24</v>
      </c>
      <c r="AD7" s="10">
        <f t="shared" si="3"/>
        <v>0</v>
      </c>
      <c r="AX7" s="27">
        <f t="shared" si="4"/>
        <v>0</v>
      </c>
    </row>
    <row r="8" spans="1:51" ht="20.149999999999999" customHeight="1" thickBot="1" x14ac:dyDescent="0.4">
      <c r="A8" s="46" t="s">
        <v>149</v>
      </c>
      <c r="B8" s="23" t="s">
        <v>87</v>
      </c>
      <c r="C8" s="4" t="s">
        <v>42</v>
      </c>
      <c r="D8" s="96">
        <v>28.93</v>
      </c>
      <c r="E8" s="24" t="s">
        <v>62</v>
      </c>
      <c r="F8" s="148"/>
      <c r="G8" s="43">
        <f t="shared" si="0"/>
        <v>0</v>
      </c>
      <c r="H8" s="25">
        <v>0</v>
      </c>
      <c r="I8" s="26">
        <v>0</v>
      </c>
      <c r="J8" s="26">
        <v>0</v>
      </c>
      <c r="K8" s="27">
        <f t="shared" si="1"/>
        <v>0</v>
      </c>
      <c r="L8" s="22">
        <f t="shared" si="2"/>
        <v>0</v>
      </c>
      <c r="M8" s="10"/>
      <c r="N8" s="10"/>
      <c r="S8" s="10"/>
      <c r="T8" s="10"/>
      <c r="AC8" s="9">
        <f t="shared" si="3"/>
        <v>0</v>
      </c>
      <c r="AD8" s="10">
        <f t="shared" si="3"/>
        <v>0</v>
      </c>
      <c r="AX8" s="27">
        <f t="shared" si="4"/>
        <v>0</v>
      </c>
    </row>
    <row r="9" spans="1:51" ht="18.350000000000001" thickBot="1" x14ac:dyDescent="0.4">
      <c r="A9" s="46" t="s">
        <v>150</v>
      </c>
      <c r="B9" s="23" t="s">
        <v>88</v>
      </c>
      <c r="C9" s="4" t="s">
        <v>23</v>
      </c>
      <c r="D9" s="96">
        <v>5.17</v>
      </c>
      <c r="E9" s="28" t="s">
        <v>0</v>
      </c>
      <c r="F9" s="148"/>
      <c r="G9" s="43">
        <f t="shared" si="0"/>
        <v>0</v>
      </c>
      <c r="H9" s="25">
        <v>0</v>
      </c>
      <c r="I9" s="26">
        <v>0</v>
      </c>
      <c r="J9" s="26">
        <v>0</v>
      </c>
      <c r="K9" s="27">
        <f t="shared" si="1"/>
        <v>0</v>
      </c>
      <c r="L9" s="22">
        <f t="shared" si="2"/>
        <v>0</v>
      </c>
      <c r="M9" s="10">
        <v>121</v>
      </c>
      <c r="N9" s="10"/>
      <c r="Q9" s="11">
        <v>2</v>
      </c>
      <c r="S9" s="10">
        <v>91</v>
      </c>
      <c r="T9" s="10"/>
      <c r="U9" s="11">
        <v>211</v>
      </c>
      <c r="V9" s="11">
        <v>12</v>
      </c>
      <c r="AA9" s="11">
        <v>114</v>
      </c>
      <c r="AC9" s="9">
        <f t="shared" si="3"/>
        <v>539</v>
      </c>
      <c r="AD9" s="10">
        <f t="shared" si="3"/>
        <v>12</v>
      </c>
      <c r="AX9" s="27">
        <f t="shared" si="4"/>
        <v>0</v>
      </c>
    </row>
    <row r="10" spans="1:51" ht="18.350000000000001" thickBot="1" x14ac:dyDescent="0.4">
      <c r="A10" s="46" t="s">
        <v>151</v>
      </c>
      <c r="B10" s="23" t="s">
        <v>89</v>
      </c>
      <c r="C10" s="4" t="s">
        <v>24</v>
      </c>
      <c r="D10" s="96">
        <v>29.26</v>
      </c>
      <c r="E10" s="24" t="s">
        <v>62</v>
      </c>
      <c r="F10" s="148"/>
      <c r="G10" s="43">
        <f t="shared" si="0"/>
        <v>0</v>
      </c>
      <c r="H10" s="25">
        <v>0</v>
      </c>
      <c r="I10" s="26">
        <v>20</v>
      </c>
      <c r="J10" s="26">
        <v>0</v>
      </c>
      <c r="K10" s="27">
        <f t="shared" si="1"/>
        <v>0</v>
      </c>
      <c r="L10" s="22">
        <f t="shared" si="2"/>
        <v>0</v>
      </c>
      <c r="M10" s="10"/>
      <c r="N10" s="10">
        <v>27</v>
      </c>
      <c r="S10" s="10"/>
      <c r="T10" s="10">
        <v>62</v>
      </c>
      <c r="U10" s="11">
        <v>5</v>
      </c>
      <c r="V10" s="11">
        <v>22</v>
      </c>
      <c r="W10" s="11">
        <v>1</v>
      </c>
      <c r="X10" s="11">
        <v>11</v>
      </c>
      <c r="Z10" s="11">
        <v>2</v>
      </c>
      <c r="AC10" s="9">
        <f t="shared" si="3"/>
        <v>6</v>
      </c>
      <c r="AD10" s="10">
        <f t="shared" si="3"/>
        <v>124</v>
      </c>
      <c r="AX10" s="27">
        <f t="shared" si="4"/>
        <v>0</v>
      </c>
    </row>
    <row r="11" spans="1:51" ht="20.149999999999999" customHeight="1" thickBot="1" x14ac:dyDescent="0.4">
      <c r="A11" s="46" t="s">
        <v>152</v>
      </c>
      <c r="B11" s="23" t="s">
        <v>90</v>
      </c>
      <c r="C11" s="4" t="s">
        <v>65</v>
      </c>
      <c r="D11" s="96">
        <v>11.64</v>
      </c>
      <c r="E11" s="24" t="s">
        <v>61</v>
      </c>
      <c r="F11" s="148"/>
      <c r="G11" s="43">
        <f t="shared" si="0"/>
        <v>0</v>
      </c>
      <c r="H11" s="25">
        <v>2</v>
      </c>
      <c r="I11" s="26">
        <v>0</v>
      </c>
      <c r="J11" s="26">
        <v>0</v>
      </c>
      <c r="K11" s="27">
        <f t="shared" si="1"/>
        <v>23.28</v>
      </c>
      <c r="L11" s="22">
        <f t="shared" si="2"/>
        <v>0</v>
      </c>
      <c r="M11" s="10">
        <v>83</v>
      </c>
      <c r="N11" s="10"/>
      <c r="S11" s="10">
        <v>32</v>
      </c>
      <c r="T11" s="10"/>
      <c r="AA11" s="11">
        <v>5</v>
      </c>
      <c r="AC11" s="9">
        <f t="shared" si="3"/>
        <v>120</v>
      </c>
      <c r="AD11" s="10">
        <f t="shared" si="3"/>
        <v>0</v>
      </c>
      <c r="AX11" s="27">
        <f t="shared" si="4"/>
        <v>0</v>
      </c>
    </row>
    <row r="12" spans="1:51" ht="36" thickBot="1" x14ac:dyDescent="0.4">
      <c r="A12" s="46" t="s">
        <v>153</v>
      </c>
      <c r="B12" s="23" t="s">
        <v>91</v>
      </c>
      <c r="C12" s="5" t="s">
        <v>309</v>
      </c>
      <c r="D12" s="96">
        <v>26.22</v>
      </c>
      <c r="E12" s="24" t="s">
        <v>61</v>
      </c>
      <c r="F12" s="148"/>
      <c r="G12" s="43">
        <f t="shared" si="0"/>
        <v>0</v>
      </c>
      <c r="H12" s="25">
        <v>2</v>
      </c>
      <c r="I12" s="26">
        <v>0</v>
      </c>
      <c r="J12" s="26">
        <v>0</v>
      </c>
      <c r="K12" s="27">
        <f t="shared" si="1"/>
        <v>52.44</v>
      </c>
      <c r="L12" s="22">
        <f t="shared" si="2"/>
        <v>0</v>
      </c>
      <c r="M12" s="10"/>
      <c r="N12" s="10"/>
      <c r="S12" s="10">
        <v>6</v>
      </c>
      <c r="T12" s="10"/>
      <c r="AC12" s="9">
        <f t="shared" si="3"/>
        <v>6</v>
      </c>
      <c r="AD12" s="10">
        <f t="shared" si="3"/>
        <v>0</v>
      </c>
      <c r="AX12" s="27">
        <f t="shared" si="4"/>
        <v>0</v>
      </c>
    </row>
    <row r="13" spans="1:51" ht="36" thickBot="1" x14ac:dyDescent="0.4">
      <c r="A13" s="46" t="s">
        <v>154</v>
      </c>
      <c r="B13" s="23" t="s">
        <v>92</v>
      </c>
      <c r="C13" s="5" t="s">
        <v>310</v>
      </c>
      <c r="D13" s="96">
        <v>39.32</v>
      </c>
      <c r="E13" s="24" t="s">
        <v>61</v>
      </c>
      <c r="F13" s="148"/>
      <c r="G13" s="43">
        <f t="shared" si="0"/>
        <v>0</v>
      </c>
      <c r="H13" s="25">
        <v>2</v>
      </c>
      <c r="I13" s="26">
        <v>0</v>
      </c>
      <c r="J13" s="26">
        <v>0</v>
      </c>
      <c r="K13" s="27">
        <f t="shared" si="1"/>
        <v>78.64</v>
      </c>
      <c r="L13" s="22">
        <f t="shared" si="2"/>
        <v>0</v>
      </c>
      <c r="M13" s="10"/>
      <c r="N13" s="10"/>
      <c r="S13" s="10"/>
      <c r="T13" s="10"/>
      <c r="Y13" s="11">
        <v>1</v>
      </c>
      <c r="AC13" s="9">
        <f t="shared" si="3"/>
        <v>1</v>
      </c>
      <c r="AD13" s="10">
        <f t="shared" si="3"/>
        <v>0</v>
      </c>
      <c r="AX13" s="27">
        <f t="shared" si="4"/>
        <v>0</v>
      </c>
    </row>
    <row r="14" spans="1:51" ht="36" thickBot="1" x14ac:dyDescent="0.4">
      <c r="A14" s="46" t="s">
        <v>155</v>
      </c>
      <c r="B14" s="23" t="s">
        <v>93</v>
      </c>
      <c r="C14" s="5" t="s">
        <v>311</v>
      </c>
      <c r="D14" s="96">
        <v>17.47</v>
      </c>
      <c r="E14" s="24" t="s">
        <v>61</v>
      </c>
      <c r="F14" s="148"/>
      <c r="G14" s="43">
        <f t="shared" si="0"/>
        <v>0</v>
      </c>
      <c r="H14" s="25">
        <v>2</v>
      </c>
      <c r="I14" s="26">
        <v>0</v>
      </c>
      <c r="J14" s="26">
        <v>0</v>
      </c>
      <c r="K14" s="27">
        <f t="shared" si="1"/>
        <v>34.94</v>
      </c>
      <c r="L14" s="22">
        <f t="shared" si="2"/>
        <v>0</v>
      </c>
      <c r="M14" s="10"/>
      <c r="N14" s="10"/>
      <c r="S14" s="10"/>
      <c r="T14" s="10"/>
      <c r="Y14" s="11">
        <v>1</v>
      </c>
      <c r="AC14" s="9">
        <f t="shared" si="3"/>
        <v>1</v>
      </c>
      <c r="AD14" s="10">
        <f t="shared" si="3"/>
        <v>0</v>
      </c>
      <c r="AX14" s="27">
        <f t="shared" si="4"/>
        <v>0</v>
      </c>
    </row>
    <row r="15" spans="1:51" ht="20.149999999999999" customHeight="1" thickBot="1" x14ac:dyDescent="0.4">
      <c r="A15" s="46" t="s">
        <v>156</v>
      </c>
      <c r="B15" s="23" t="s">
        <v>94</v>
      </c>
      <c r="C15" s="4" t="s">
        <v>25</v>
      </c>
      <c r="D15" s="96">
        <v>15.4</v>
      </c>
      <c r="E15" s="24" t="s">
        <v>62</v>
      </c>
      <c r="F15" s="148"/>
      <c r="G15" s="43">
        <f t="shared" si="0"/>
        <v>0</v>
      </c>
      <c r="H15" s="25">
        <v>0</v>
      </c>
      <c r="I15" s="26">
        <v>0</v>
      </c>
      <c r="J15" s="26">
        <v>0</v>
      </c>
      <c r="K15" s="27">
        <f t="shared" si="1"/>
        <v>0</v>
      </c>
      <c r="L15" s="22">
        <f t="shared" si="2"/>
        <v>0</v>
      </c>
      <c r="M15" s="10">
        <v>73</v>
      </c>
      <c r="N15" s="10"/>
      <c r="S15" s="10"/>
      <c r="T15" s="10"/>
      <c r="W15" s="11">
        <v>4</v>
      </c>
      <c r="Y15" s="11">
        <v>4</v>
      </c>
      <c r="AC15" s="9">
        <f t="shared" si="3"/>
        <v>81</v>
      </c>
      <c r="AD15" s="10">
        <f t="shared" si="3"/>
        <v>0</v>
      </c>
      <c r="AX15" s="27">
        <f t="shared" si="4"/>
        <v>0</v>
      </c>
    </row>
    <row r="16" spans="1:51" ht="20.149999999999999" customHeight="1" thickBot="1" x14ac:dyDescent="0.4">
      <c r="A16" s="46" t="s">
        <v>157</v>
      </c>
      <c r="B16" s="23" t="s">
        <v>95</v>
      </c>
      <c r="C16" s="4" t="s">
        <v>43</v>
      </c>
      <c r="D16" s="96">
        <v>101.43</v>
      </c>
      <c r="E16" s="24" t="s">
        <v>61</v>
      </c>
      <c r="F16" s="148"/>
      <c r="G16" s="43">
        <f t="shared" si="0"/>
        <v>0</v>
      </c>
      <c r="H16" s="25">
        <v>0</v>
      </c>
      <c r="I16" s="26">
        <v>0</v>
      </c>
      <c r="J16" s="26">
        <v>0</v>
      </c>
      <c r="K16" s="27">
        <f t="shared" si="1"/>
        <v>0</v>
      </c>
      <c r="L16" s="22">
        <f t="shared" si="2"/>
        <v>0</v>
      </c>
      <c r="M16" s="10"/>
      <c r="N16" s="10"/>
      <c r="S16" s="10"/>
      <c r="T16" s="10"/>
      <c r="AC16" s="9">
        <f t="shared" si="3"/>
        <v>0</v>
      </c>
      <c r="AD16" s="10">
        <f t="shared" si="3"/>
        <v>0</v>
      </c>
      <c r="AX16" s="27">
        <f t="shared" si="4"/>
        <v>0</v>
      </c>
    </row>
    <row r="17" spans="1:50" ht="20.149999999999999" customHeight="1" thickBot="1" x14ac:dyDescent="0.4">
      <c r="A17" s="46" t="s">
        <v>158</v>
      </c>
      <c r="B17" s="23" t="s">
        <v>96</v>
      </c>
      <c r="C17" s="5" t="s">
        <v>44</v>
      </c>
      <c r="D17" s="96">
        <v>20.21</v>
      </c>
      <c r="E17" s="28" t="s">
        <v>61</v>
      </c>
      <c r="F17" s="148"/>
      <c r="G17" s="43">
        <f t="shared" si="0"/>
        <v>0</v>
      </c>
      <c r="H17" s="25">
        <v>30</v>
      </c>
      <c r="I17" s="26">
        <v>0</v>
      </c>
      <c r="J17" s="26">
        <v>0</v>
      </c>
      <c r="K17" s="27">
        <f t="shared" si="1"/>
        <v>606.30000000000007</v>
      </c>
      <c r="L17" s="22">
        <f t="shared" si="2"/>
        <v>0</v>
      </c>
      <c r="M17" s="10">
        <v>30</v>
      </c>
      <c r="N17" s="10"/>
      <c r="S17" s="10"/>
      <c r="T17" s="10"/>
      <c r="W17" s="11">
        <v>2</v>
      </c>
      <c r="AC17" s="9">
        <f t="shared" si="3"/>
        <v>32</v>
      </c>
      <c r="AD17" s="10">
        <f t="shared" si="3"/>
        <v>0</v>
      </c>
      <c r="AX17" s="27">
        <f t="shared" si="4"/>
        <v>0</v>
      </c>
    </row>
    <row r="18" spans="1:50" ht="20.149999999999999" customHeight="1" thickBot="1" x14ac:dyDescent="0.4">
      <c r="A18" s="46" t="s">
        <v>159</v>
      </c>
      <c r="B18" s="23" t="s">
        <v>97</v>
      </c>
      <c r="C18" s="5" t="s">
        <v>45</v>
      </c>
      <c r="D18" s="96">
        <v>20.21</v>
      </c>
      <c r="E18" s="28" t="s">
        <v>61</v>
      </c>
      <c r="F18" s="148"/>
      <c r="G18" s="43">
        <f t="shared" si="0"/>
        <v>0</v>
      </c>
      <c r="H18" s="25">
        <v>10</v>
      </c>
      <c r="I18" s="26">
        <v>0</v>
      </c>
      <c r="J18" s="26">
        <v>0</v>
      </c>
      <c r="K18" s="27">
        <f t="shared" si="1"/>
        <v>202.10000000000002</v>
      </c>
      <c r="L18" s="22">
        <f t="shared" si="2"/>
        <v>0</v>
      </c>
      <c r="M18" s="10"/>
      <c r="N18" s="10"/>
      <c r="S18" s="10"/>
      <c r="T18" s="10"/>
      <c r="W18" s="11">
        <v>4</v>
      </c>
      <c r="Y18" s="11">
        <v>3</v>
      </c>
      <c r="AC18" s="9">
        <f t="shared" si="3"/>
        <v>7</v>
      </c>
      <c r="AD18" s="10">
        <f t="shared" si="3"/>
        <v>0</v>
      </c>
      <c r="AX18" s="27">
        <f t="shared" si="4"/>
        <v>0</v>
      </c>
    </row>
    <row r="19" spans="1:50" ht="20.149999999999999" customHeight="1" thickBot="1" x14ac:dyDescent="0.4">
      <c r="A19" s="46" t="s">
        <v>160</v>
      </c>
      <c r="B19" s="23" t="s">
        <v>98</v>
      </c>
      <c r="C19" s="5" t="s">
        <v>46</v>
      </c>
      <c r="D19" s="96">
        <v>20.21</v>
      </c>
      <c r="E19" s="28" t="s">
        <v>61</v>
      </c>
      <c r="F19" s="148"/>
      <c r="G19" s="43">
        <f t="shared" si="0"/>
        <v>0</v>
      </c>
      <c r="H19" s="25">
        <v>10</v>
      </c>
      <c r="I19" s="26">
        <v>0</v>
      </c>
      <c r="J19" s="26">
        <v>0</v>
      </c>
      <c r="K19" s="27">
        <f t="shared" si="1"/>
        <v>202.10000000000002</v>
      </c>
      <c r="L19" s="22">
        <f t="shared" si="2"/>
        <v>0</v>
      </c>
      <c r="M19" s="10"/>
      <c r="N19" s="10"/>
      <c r="S19" s="10"/>
      <c r="T19" s="10"/>
      <c r="AC19" s="9">
        <f t="shared" si="3"/>
        <v>0</v>
      </c>
      <c r="AD19" s="10">
        <f t="shared" si="3"/>
        <v>0</v>
      </c>
      <c r="AX19" s="27">
        <f t="shared" si="4"/>
        <v>0</v>
      </c>
    </row>
    <row r="20" spans="1:50" ht="20.149999999999999" customHeight="1" thickBot="1" x14ac:dyDescent="0.4">
      <c r="A20" s="46" t="s">
        <v>161</v>
      </c>
      <c r="B20" s="23" t="s">
        <v>99</v>
      </c>
      <c r="C20" s="4" t="s">
        <v>26</v>
      </c>
      <c r="D20" s="96">
        <v>39.08</v>
      </c>
      <c r="E20" s="28" t="s">
        <v>61</v>
      </c>
      <c r="F20" s="148"/>
      <c r="G20" s="43">
        <f t="shared" si="0"/>
        <v>0</v>
      </c>
      <c r="H20" s="25">
        <v>0</v>
      </c>
      <c r="I20" s="26">
        <v>0</v>
      </c>
      <c r="J20" s="26">
        <v>0</v>
      </c>
      <c r="K20" s="27">
        <f t="shared" si="1"/>
        <v>0</v>
      </c>
      <c r="L20" s="22">
        <f t="shared" si="2"/>
        <v>0</v>
      </c>
      <c r="M20" s="10">
        <v>12</v>
      </c>
      <c r="N20" s="10"/>
      <c r="O20" s="11">
        <v>1</v>
      </c>
      <c r="S20" s="10">
        <v>7</v>
      </c>
      <c r="T20" s="10"/>
      <c r="U20" s="11">
        <v>16</v>
      </c>
      <c r="AC20" s="9">
        <f t="shared" si="3"/>
        <v>36</v>
      </c>
      <c r="AD20" s="10">
        <f t="shared" si="3"/>
        <v>0</v>
      </c>
      <c r="AX20" s="27">
        <f t="shared" si="4"/>
        <v>0</v>
      </c>
    </row>
    <row r="21" spans="1:50" ht="20.149999999999999" customHeight="1" thickBot="1" x14ac:dyDescent="0.4">
      <c r="A21" s="46" t="s">
        <v>162</v>
      </c>
      <c r="B21" s="23" t="s">
        <v>100</v>
      </c>
      <c r="C21" s="4" t="s">
        <v>28</v>
      </c>
      <c r="D21" s="96">
        <v>39.08</v>
      </c>
      <c r="E21" s="28" t="s">
        <v>61</v>
      </c>
      <c r="F21" s="148"/>
      <c r="G21" s="43">
        <f t="shared" si="0"/>
        <v>0</v>
      </c>
      <c r="H21" s="25">
        <v>0</v>
      </c>
      <c r="I21" s="26">
        <v>0</v>
      </c>
      <c r="J21" s="26">
        <v>0</v>
      </c>
      <c r="K21" s="27">
        <f t="shared" si="1"/>
        <v>0</v>
      </c>
      <c r="L21" s="22">
        <f t="shared" si="2"/>
        <v>0</v>
      </c>
      <c r="M21" s="10"/>
      <c r="N21" s="10"/>
      <c r="S21" s="10">
        <v>3</v>
      </c>
      <c r="T21" s="10"/>
      <c r="AC21" s="9">
        <f t="shared" si="3"/>
        <v>3</v>
      </c>
      <c r="AD21" s="10">
        <f t="shared" si="3"/>
        <v>0</v>
      </c>
      <c r="AX21" s="27">
        <f t="shared" si="4"/>
        <v>0</v>
      </c>
    </row>
    <row r="22" spans="1:50" ht="20.149999999999999" customHeight="1" thickBot="1" x14ac:dyDescent="0.4">
      <c r="A22" s="46" t="s">
        <v>163</v>
      </c>
      <c r="B22" s="23" t="s">
        <v>101</v>
      </c>
      <c r="C22" s="4" t="s">
        <v>27</v>
      </c>
      <c r="D22" s="96">
        <v>39.08</v>
      </c>
      <c r="E22" s="28" t="s">
        <v>61</v>
      </c>
      <c r="F22" s="148"/>
      <c r="G22" s="43">
        <f t="shared" si="0"/>
        <v>0</v>
      </c>
      <c r="H22" s="25">
        <v>0</v>
      </c>
      <c r="I22" s="26">
        <v>0</v>
      </c>
      <c r="J22" s="26">
        <v>0</v>
      </c>
      <c r="K22" s="27">
        <f t="shared" si="1"/>
        <v>0</v>
      </c>
      <c r="L22" s="22">
        <f t="shared" si="2"/>
        <v>0</v>
      </c>
      <c r="M22" s="10">
        <v>19</v>
      </c>
      <c r="N22" s="10"/>
      <c r="S22" s="10">
        <v>3</v>
      </c>
      <c r="T22" s="10"/>
      <c r="AC22" s="9">
        <f t="shared" si="3"/>
        <v>22</v>
      </c>
      <c r="AD22" s="10">
        <f t="shared" si="3"/>
        <v>0</v>
      </c>
      <c r="AX22" s="27">
        <f t="shared" si="4"/>
        <v>0</v>
      </c>
    </row>
    <row r="23" spans="1:50" ht="20.149999999999999" customHeight="1" thickBot="1" x14ac:dyDescent="0.4">
      <c r="A23" s="46" t="s">
        <v>164</v>
      </c>
      <c r="B23" s="23" t="s">
        <v>102</v>
      </c>
      <c r="C23" s="4" t="s">
        <v>64</v>
      </c>
      <c r="D23" s="96">
        <v>69.37</v>
      </c>
      <c r="E23" s="24" t="s">
        <v>61</v>
      </c>
      <c r="F23" s="148"/>
      <c r="G23" s="43">
        <f t="shared" si="0"/>
        <v>0</v>
      </c>
      <c r="H23" s="25">
        <v>20</v>
      </c>
      <c r="I23" s="26">
        <v>0</v>
      </c>
      <c r="J23" s="26">
        <v>0</v>
      </c>
      <c r="K23" s="27">
        <f t="shared" si="1"/>
        <v>1387.4</v>
      </c>
      <c r="L23" s="22">
        <f t="shared" si="2"/>
        <v>0</v>
      </c>
      <c r="M23" s="10">
        <v>8</v>
      </c>
      <c r="N23" s="10"/>
      <c r="S23" s="10"/>
      <c r="T23" s="10"/>
      <c r="U23" s="11">
        <v>7</v>
      </c>
      <c r="W23" s="11">
        <v>227</v>
      </c>
      <c r="AA23" s="11">
        <v>4</v>
      </c>
      <c r="AC23" s="10">
        <f t="shared" si="3"/>
        <v>246</v>
      </c>
      <c r="AD23" s="10">
        <f t="shared" si="3"/>
        <v>0</v>
      </c>
      <c r="AX23" s="27">
        <f t="shared" si="4"/>
        <v>0</v>
      </c>
    </row>
    <row r="24" spans="1:50" ht="20.149999999999999" customHeight="1" thickBot="1" x14ac:dyDescent="0.4">
      <c r="A24" s="46" t="s">
        <v>165</v>
      </c>
      <c r="B24" s="23" t="s">
        <v>103</v>
      </c>
      <c r="C24" s="4" t="s">
        <v>63</v>
      </c>
      <c r="D24" s="96">
        <v>60.32</v>
      </c>
      <c r="E24" s="24" t="s">
        <v>61</v>
      </c>
      <c r="F24" s="148"/>
      <c r="G24" s="43">
        <f t="shared" si="0"/>
        <v>0</v>
      </c>
      <c r="H24" s="25">
        <v>6</v>
      </c>
      <c r="I24" s="26">
        <v>0</v>
      </c>
      <c r="J24" s="26">
        <v>0</v>
      </c>
      <c r="K24" s="27">
        <f t="shared" si="1"/>
        <v>361.92</v>
      </c>
      <c r="L24" s="22">
        <f t="shared" si="2"/>
        <v>0</v>
      </c>
      <c r="M24" s="10">
        <v>25</v>
      </c>
      <c r="N24" s="10"/>
      <c r="Q24" s="11">
        <v>5</v>
      </c>
      <c r="S24" s="10">
        <v>2</v>
      </c>
      <c r="T24" s="10"/>
      <c r="U24" s="11">
        <v>11</v>
      </c>
      <c r="AA24" s="11">
        <v>2</v>
      </c>
      <c r="AC24" s="10">
        <f t="shared" si="3"/>
        <v>45</v>
      </c>
      <c r="AD24" s="10">
        <f t="shared" si="3"/>
        <v>0</v>
      </c>
      <c r="AX24" s="27">
        <f t="shared" si="4"/>
        <v>0</v>
      </c>
    </row>
    <row r="25" spans="1:50" ht="20.149999999999999" customHeight="1" thickBot="1" x14ac:dyDescent="0.4">
      <c r="A25" s="46" t="s">
        <v>166</v>
      </c>
      <c r="B25" s="23" t="s">
        <v>104</v>
      </c>
      <c r="C25" s="4" t="s">
        <v>73</v>
      </c>
      <c r="D25" s="96">
        <v>45.78</v>
      </c>
      <c r="E25" s="24" t="s">
        <v>72</v>
      </c>
      <c r="F25" s="148"/>
      <c r="G25" s="43">
        <f t="shared" si="0"/>
        <v>0</v>
      </c>
      <c r="H25" s="25">
        <v>0</v>
      </c>
      <c r="I25" s="26">
        <v>0</v>
      </c>
      <c r="J25" s="26">
        <v>0</v>
      </c>
      <c r="K25" s="27">
        <f t="shared" si="1"/>
        <v>0</v>
      </c>
      <c r="L25" s="22">
        <f t="shared" si="2"/>
        <v>0</v>
      </c>
      <c r="M25" s="10"/>
      <c r="N25" s="10"/>
      <c r="S25" s="10"/>
      <c r="T25" s="10"/>
      <c r="W25" s="11">
        <v>127</v>
      </c>
      <c r="AC25" s="10">
        <f t="shared" si="3"/>
        <v>127</v>
      </c>
      <c r="AD25" s="10">
        <f t="shared" si="3"/>
        <v>0</v>
      </c>
      <c r="AX25" s="27">
        <f t="shared" si="4"/>
        <v>0</v>
      </c>
    </row>
    <row r="26" spans="1:50" ht="18.350000000000001" thickBot="1" x14ac:dyDescent="0.4">
      <c r="A26" s="46" t="s">
        <v>167</v>
      </c>
      <c r="B26" s="23" t="s">
        <v>105</v>
      </c>
      <c r="C26" s="4" t="s">
        <v>29</v>
      </c>
      <c r="D26" s="96">
        <v>40.340000000000003</v>
      </c>
      <c r="E26" s="24" t="s">
        <v>61</v>
      </c>
      <c r="F26" s="148"/>
      <c r="G26" s="43">
        <f t="shared" si="0"/>
        <v>0</v>
      </c>
      <c r="H26" s="25">
        <v>0</v>
      </c>
      <c r="I26" s="26">
        <v>0</v>
      </c>
      <c r="J26" s="26">
        <v>0</v>
      </c>
      <c r="K26" s="27">
        <f t="shared" si="1"/>
        <v>0</v>
      </c>
      <c r="L26" s="22">
        <f t="shared" si="2"/>
        <v>0</v>
      </c>
      <c r="N26" s="38"/>
      <c r="S26" s="38"/>
      <c r="T26" s="38"/>
      <c r="AC26" s="10">
        <f t="shared" si="3"/>
        <v>0</v>
      </c>
      <c r="AD26" s="10">
        <f t="shared" si="3"/>
        <v>0</v>
      </c>
      <c r="AX26" s="27">
        <f t="shared" si="4"/>
        <v>0</v>
      </c>
    </row>
    <row r="27" spans="1:50" ht="18.350000000000001" thickBot="1" x14ac:dyDescent="0.4">
      <c r="A27" s="46" t="s">
        <v>168</v>
      </c>
      <c r="B27" s="23" t="s">
        <v>106</v>
      </c>
      <c r="C27" s="4" t="s">
        <v>1</v>
      </c>
      <c r="D27" s="96">
        <v>6.87</v>
      </c>
      <c r="E27" s="28" t="s">
        <v>0</v>
      </c>
      <c r="F27" s="148"/>
      <c r="G27" s="43">
        <f t="shared" si="0"/>
        <v>0</v>
      </c>
      <c r="H27" s="25">
        <v>0</v>
      </c>
      <c r="I27" s="26">
        <v>0</v>
      </c>
      <c r="J27" s="26">
        <v>0</v>
      </c>
      <c r="K27" s="27">
        <f t="shared" si="1"/>
        <v>0</v>
      </c>
      <c r="L27" s="22">
        <f t="shared" si="2"/>
        <v>0</v>
      </c>
      <c r="M27" s="38">
        <v>36</v>
      </c>
      <c r="N27" s="38">
        <v>50</v>
      </c>
      <c r="P27" s="11">
        <v>48</v>
      </c>
      <c r="S27" s="38">
        <v>328</v>
      </c>
      <c r="T27" s="38"/>
      <c r="U27" s="11">
        <v>156</v>
      </c>
      <c r="AA27" s="11">
        <v>27</v>
      </c>
      <c r="AC27" s="10">
        <f t="shared" si="3"/>
        <v>547</v>
      </c>
      <c r="AD27" s="10">
        <f t="shared" si="3"/>
        <v>98</v>
      </c>
      <c r="AX27" s="27">
        <f t="shared" si="4"/>
        <v>0</v>
      </c>
    </row>
    <row r="28" spans="1:50" ht="18.350000000000001" thickBot="1" x14ac:dyDescent="0.4">
      <c r="A28" s="46" t="s">
        <v>169</v>
      </c>
      <c r="B28" s="23" t="s">
        <v>107</v>
      </c>
      <c r="C28" s="4" t="s">
        <v>47</v>
      </c>
      <c r="D28" s="96">
        <v>47.11</v>
      </c>
      <c r="E28" s="24" t="s">
        <v>61</v>
      </c>
      <c r="F28" s="148"/>
      <c r="G28" s="43">
        <f t="shared" si="0"/>
        <v>0</v>
      </c>
      <c r="H28" s="25">
        <v>6</v>
      </c>
      <c r="I28" s="26">
        <v>0</v>
      </c>
      <c r="J28" s="26">
        <v>0</v>
      </c>
      <c r="K28" s="27">
        <f t="shared" si="1"/>
        <v>282.65999999999997</v>
      </c>
      <c r="L28" s="22">
        <f t="shared" si="2"/>
        <v>0</v>
      </c>
      <c r="N28" s="38"/>
      <c r="S28" s="38">
        <v>2</v>
      </c>
      <c r="T28" s="38"/>
      <c r="AC28" s="10">
        <f t="shared" si="3"/>
        <v>2</v>
      </c>
      <c r="AD28" s="10">
        <f t="shared" si="3"/>
        <v>0</v>
      </c>
      <c r="AX28" s="27">
        <f t="shared" si="4"/>
        <v>0</v>
      </c>
    </row>
    <row r="29" spans="1:50" ht="18.350000000000001" thickBot="1" x14ac:dyDescent="0.4">
      <c r="A29" s="46" t="s">
        <v>170</v>
      </c>
      <c r="B29" s="23" t="s">
        <v>108</v>
      </c>
      <c r="C29" s="4" t="s">
        <v>30</v>
      </c>
      <c r="D29" s="96">
        <v>95.88</v>
      </c>
      <c r="E29" s="28" t="s">
        <v>61</v>
      </c>
      <c r="F29" s="148"/>
      <c r="G29" s="43">
        <f t="shared" si="0"/>
        <v>0</v>
      </c>
      <c r="H29" s="25">
        <v>2</v>
      </c>
      <c r="I29" s="26">
        <v>0</v>
      </c>
      <c r="J29" s="26">
        <v>2</v>
      </c>
      <c r="K29" s="27">
        <f t="shared" si="1"/>
        <v>191.76</v>
      </c>
      <c r="L29" s="22">
        <f t="shared" si="2"/>
        <v>0</v>
      </c>
      <c r="N29" s="38"/>
      <c r="S29" s="38"/>
      <c r="T29" s="38"/>
      <c r="U29" s="11">
        <v>9</v>
      </c>
      <c r="W29" s="11">
        <v>1</v>
      </c>
      <c r="Y29" s="11">
        <v>6</v>
      </c>
      <c r="AC29" s="10">
        <f t="shared" si="3"/>
        <v>16</v>
      </c>
      <c r="AD29" s="10">
        <f t="shared" si="3"/>
        <v>0</v>
      </c>
      <c r="AX29" s="27">
        <f t="shared" si="4"/>
        <v>0</v>
      </c>
    </row>
    <row r="30" spans="1:50" ht="18.350000000000001" thickBot="1" x14ac:dyDescent="0.4">
      <c r="A30" s="46" t="s">
        <v>171</v>
      </c>
      <c r="B30" s="23" t="s">
        <v>109</v>
      </c>
      <c r="C30" s="4" t="s">
        <v>48</v>
      </c>
      <c r="D30" s="96">
        <v>67.319999999999993</v>
      </c>
      <c r="E30" s="28" t="s">
        <v>61</v>
      </c>
      <c r="F30" s="148"/>
      <c r="G30" s="43">
        <f t="shared" si="0"/>
        <v>0</v>
      </c>
      <c r="H30" s="25">
        <v>2</v>
      </c>
      <c r="I30" s="26">
        <v>0</v>
      </c>
      <c r="J30" s="26">
        <v>0</v>
      </c>
      <c r="K30" s="27">
        <f t="shared" si="1"/>
        <v>134.63999999999999</v>
      </c>
      <c r="L30" s="22">
        <f t="shared" si="2"/>
        <v>0</v>
      </c>
      <c r="N30" s="38"/>
      <c r="S30" s="38"/>
      <c r="T30" s="38"/>
      <c r="AC30" s="10">
        <f t="shared" si="3"/>
        <v>0</v>
      </c>
      <c r="AD30" s="10">
        <f t="shared" si="3"/>
        <v>0</v>
      </c>
      <c r="AX30" s="27">
        <f t="shared" si="4"/>
        <v>0</v>
      </c>
    </row>
    <row r="31" spans="1:50" ht="18.350000000000001" thickBot="1" x14ac:dyDescent="0.4">
      <c r="A31" s="46" t="s">
        <v>172</v>
      </c>
      <c r="B31" s="23" t="s">
        <v>110</v>
      </c>
      <c r="C31" s="4" t="s">
        <v>31</v>
      </c>
      <c r="D31" s="96">
        <v>42.65</v>
      </c>
      <c r="E31" s="28" t="s">
        <v>62</v>
      </c>
      <c r="F31" s="148"/>
      <c r="G31" s="43">
        <f t="shared" si="0"/>
        <v>0</v>
      </c>
      <c r="H31" s="25">
        <v>0</v>
      </c>
      <c r="I31" s="26">
        <v>0</v>
      </c>
      <c r="J31" s="26">
        <v>10</v>
      </c>
      <c r="K31" s="27">
        <f t="shared" si="1"/>
        <v>0</v>
      </c>
      <c r="L31" s="22">
        <f t="shared" si="2"/>
        <v>0</v>
      </c>
      <c r="N31" s="38"/>
      <c r="S31" s="38">
        <v>3</v>
      </c>
      <c r="T31" s="38"/>
      <c r="U31" s="11">
        <v>3</v>
      </c>
      <c r="AC31" s="10">
        <f t="shared" si="3"/>
        <v>6</v>
      </c>
      <c r="AD31" s="10">
        <f t="shared" si="3"/>
        <v>0</v>
      </c>
      <c r="AX31" s="27">
        <f t="shared" si="4"/>
        <v>0</v>
      </c>
    </row>
    <row r="32" spans="1:50" ht="18.350000000000001" thickBot="1" x14ac:dyDescent="0.4">
      <c r="A32" s="46" t="s">
        <v>173</v>
      </c>
      <c r="B32" s="23" t="s">
        <v>111</v>
      </c>
      <c r="C32" s="4" t="s">
        <v>32</v>
      </c>
      <c r="D32" s="96">
        <v>64</v>
      </c>
      <c r="E32" s="28" t="s">
        <v>62</v>
      </c>
      <c r="F32" s="148"/>
      <c r="G32" s="43">
        <f t="shared" si="0"/>
        <v>0</v>
      </c>
      <c r="H32" s="25">
        <v>0</v>
      </c>
      <c r="I32" s="26">
        <v>0</v>
      </c>
      <c r="J32" s="26">
        <v>0</v>
      </c>
      <c r="K32" s="27">
        <f t="shared" si="1"/>
        <v>0</v>
      </c>
      <c r="L32" s="22">
        <f t="shared" si="2"/>
        <v>0</v>
      </c>
      <c r="N32" s="38"/>
      <c r="S32" s="38">
        <v>2</v>
      </c>
      <c r="T32" s="38"/>
      <c r="W32" s="11">
        <v>53</v>
      </c>
      <c r="Y32" s="11">
        <v>143</v>
      </c>
      <c r="AC32" s="10">
        <f t="shared" si="3"/>
        <v>198</v>
      </c>
      <c r="AD32" s="10">
        <f t="shared" si="3"/>
        <v>0</v>
      </c>
      <c r="AX32" s="27">
        <f t="shared" si="4"/>
        <v>0</v>
      </c>
    </row>
    <row r="33" spans="1:50" ht="18.350000000000001" thickBot="1" x14ac:dyDescent="0.4">
      <c r="A33" s="46" t="s">
        <v>174</v>
      </c>
      <c r="B33" s="23" t="s">
        <v>112</v>
      </c>
      <c r="C33" s="4" t="s">
        <v>33</v>
      </c>
      <c r="D33" s="96">
        <v>80</v>
      </c>
      <c r="E33" s="28" t="s">
        <v>62</v>
      </c>
      <c r="F33" s="148"/>
      <c r="G33" s="43">
        <f t="shared" si="0"/>
        <v>0</v>
      </c>
      <c r="H33" s="25">
        <v>0</v>
      </c>
      <c r="I33" s="26">
        <v>0</v>
      </c>
      <c r="J33" s="26">
        <v>0</v>
      </c>
      <c r="K33" s="27">
        <f t="shared" si="1"/>
        <v>0</v>
      </c>
      <c r="L33" s="22">
        <f t="shared" si="2"/>
        <v>0</v>
      </c>
      <c r="M33" s="38">
        <v>19</v>
      </c>
      <c r="N33" s="38">
        <v>7</v>
      </c>
      <c r="S33" s="38">
        <v>10</v>
      </c>
      <c r="T33" s="38"/>
      <c r="U33" s="11">
        <v>21</v>
      </c>
      <c r="V33" s="11">
        <v>168</v>
      </c>
      <c r="AC33" s="10">
        <f t="shared" si="3"/>
        <v>50</v>
      </c>
      <c r="AD33" s="10">
        <f t="shared" si="3"/>
        <v>175</v>
      </c>
      <c r="AX33" s="27">
        <f t="shared" si="4"/>
        <v>0</v>
      </c>
    </row>
    <row r="34" spans="1:50" ht="18.350000000000001" thickBot="1" x14ac:dyDescent="0.4">
      <c r="A34" s="46" t="s">
        <v>175</v>
      </c>
      <c r="B34" s="23" t="s">
        <v>113</v>
      </c>
      <c r="C34" s="4" t="s">
        <v>34</v>
      </c>
      <c r="D34" s="96">
        <v>106.64</v>
      </c>
      <c r="E34" s="24" t="s">
        <v>62</v>
      </c>
      <c r="F34" s="148"/>
      <c r="G34" s="43">
        <f t="shared" si="0"/>
        <v>0</v>
      </c>
      <c r="H34" s="25">
        <v>0</v>
      </c>
      <c r="I34" s="26">
        <v>0</v>
      </c>
      <c r="J34" s="26">
        <v>0</v>
      </c>
      <c r="K34" s="27">
        <f t="shared" si="1"/>
        <v>0</v>
      </c>
      <c r="L34" s="22">
        <f t="shared" si="2"/>
        <v>0</v>
      </c>
      <c r="N34" s="38"/>
      <c r="S34" s="38"/>
      <c r="T34" s="38"/>
      <c r="AC34" s="10">
        <f t="shared" si="3"/>
        <v>0</v>
      </c>
      <c r="AD34" s="10">
        <f t="shared" si="3"/>
        <v>0</v>
      </c>
      <c r="AX34" s="27">
        <f t="shared" si="4"/>
        <v>0</v>
      </c>
    </row>
    <row r="35" spans="1:50" ht="18.350000000000001" thickBot="1" x14ac:dyDescent="0.4">
      <c r="A35" s="46" t="s">
        <v>176</v>
      </c>
      <c r="B35" s="23" t="s">
        <v>114</v>
      </c>
      <c r="C35" s="4" t="s">
        <v>49</v>
      </c>
      <c r="D35" s="96">
        <v>74.02</v>
      </c>
      <c r="E35" s="24" t="s">
        <v>62</v>
      </c>
      <c r="F35" s="148"/>
      <c r="G35" s="43">
        <f t="shared" si="0"/>
        <v>0</v>
      </c>
      <c r="H35" s="25">
        <v>3</v>
      </c>
      <c r="I35" s="26">
        <v>0</v>
      </c>
      <c r="J35" s="26">
        <v>20</v>
      </c>
      <c r="K35" s="27">
        <f t="shared" si="1"/>
        <v>222.06</v>
      </c>
      <c r="L35" s="22">
        <f t="shared" si="2"/>
        <v>0</v>
      </c>
      <c r="N35" s="38"/>
      <c r="S35" s="38"/>
      <c r="T35" s="38"/>
      <c r="AC35" s="10">
        <f t="shared" si="3"/>
        <v>0</v>
      </c>
      <c r="AD35" s="10">
        <f t="shared" si="3"/>
        <v>0</v>
      </c>
      <c r="AX35" s="27">
        <f t="shared" si="4"/>
        <v>0</v>
      </c>
    </row>
    <row r="36" spans="1:50" ht="18.350000000000001" thickBot="1" x14ac:dyDescent="0.4">
      <c r="A36" s="46" t="s">
        <v>177</v>
      </c>
      <c r="B36" s="23" t="s">
        <v>115</v>
      </c>
      <c r="C36" s="4" t="s">
        <v>35</v>
      </c>
      <c r="D36" s="96">
        <v>25.58</v>
      </c>
      <c r="E36" s="24" t="s">
        <v>62</v>
      </c>
      <c r="F36" s="148"/>
      <c r="G36" s="43">
        <f t="shared" si="0"/>
        <v>0</v>
      </c>
      <c r="H36" s="25">
        <v>0</v>
      </c>
      <c r="I36" s="26">
        <v>0</v>
      </c>
      <c r="J36" s="26">
        <v>0</v>
      </c>
      <c r="K36" s="27">
        <f t="shared" si="1"/>
        <v>0</v>
      </c>
      <c r="L36" s="22">
        <f t="shared" si="2"/>
        <v>0</v>
      </c>
      <c r="N36" s="38"/>
      <c r="S36" s="38">
        <v>6</v>
      </c>
      <c r="T36" s="38"/>
      <c r="AC36" s="10">
        <f t="shared" si="3"/>
        <v>6</v>
      </c>
      <c r="AD36" s="10">
        <f t="shared" si="3"/>
        <v>0</v>
      </c>
      <c r="AX36" s="27">
        <f t="shared" si="4"/>
        <v>0</v>
      </c>
    </row>
    <row r="37" spans="1:50" ht="18.350000000000001" thickBot="1" x14ac:dyDescent="0.4">
      <c r="A37" s="46" t="s">
        <v>178</v>
      </c>
      <c r="B37" s="23" t="s">
        <v>116</v>
      </c>
      <c r="C37" s="4" t="s">
        <v>36</v>
      </c>
      <c r="D37" s="96">
        <v>51.19</v>
      </c>
      <c r="E37" s="24" t="s">
        <v>62</v>
      </c>
      <c r="F37" s="148"/>
      <c r="G37" s="43">
        <f t="shared" si="0"/>
        <v>0</v>
      </c>
      <c r="H37" s="25">
        <v>0</v>
      </c>
      <c r="I37" s="26">
        <v>0</v>
      </c>
      <c r="J37" s="26">
        <v>0</v>
      </c>
      <c r="K37" s="27">
        <f t="shared" si="1"/>
        <v>0</v>
      </c>
      <c r="L37" s="22">
        <f t="shared" si="2"/>
        <v>0</v>
      </c>
      <c r="N37" s="38"/>
      <c r="S37" s="38"/>
      <c r="T37" s="38"/>
      <c r="AC37" s="10">
        <f t="shared" si="3"/>
        <v>0</v>
      </c>
      <c r="AD37" s="10">
        <f t="shared" si="3"/>
        <v>0</v>
      </c>
      <c r="AX37" s="27">
        <f t="shared" si="4"/>
        <v>0</v>
      </c>
    </row>
    <row r="38" spans="1:50" ht="18.350000000000001" thickBot="1" x14ac:dyDescent="0.4">
      <c r="A38" s="46" t="s">
        <v>179</v>
      </c>
      <c r="B38" s="23" t="s">
        <v>117</v>
      </c>
      <c r="C38" s="6" t="s">
        <v>37</v>
      </c>
      <c r="D38" s="96">
        <v>60</v>
      </c>
      <c r="E38" s="24" t="s">
        <v>62</v>
      </c>
      <c r="F38" s="148"/>
      <c r="G38" s="43">
        <f t="shared" si="0"/>
        <v>0</v>
      </c>
      <c r="H38" s="25">
        <v>0</v>
      </c>
      <c r="I38" s="26">
        <v>0</v>
      </c>
      <c r="J38" s="26">
        <v>0</v>
      </c>
      <c r="K38" s="27">
        <f>H38*D38</f>
        <v>0</v>
      </c>
      <c r="L38" s="22">
        <f t="shared" si="2"/>
        <v>0</v>
      </c>
      <c r="M38" s="38">
        <v>63</v>
      </c>
      <c r="N38" s="38">
        <v>72</v>
      </c>
      <c r="P38" s="11">
        <v>8</v>
      </c>
      <c r="R38" s="11">
        <v>12</v>
      </c>
      <c r="S38" s="38">
        <v>22</v>
      </c>
      <c r="T38" s="38">
        <v>305</v>
      </c>
      <c r="U38" s="11">
        <v>33</v>
      </c>
      <c r="V38" s="11">
        <v>37</v>
      </c>
      <c r="AA38" s="11">
        <v>14</v>
      </c>
      <c r="AC38" s="10">
        <f t="shared" si="3"/>
        <v>132</v>
      </c>
      <c r="AD38" s="10">
        <f t="shared" si="3"/>
        <v>434</v>
      </c>
      <c r="AX38" s="27">
        <f t="shared" si="4"/>
        <v>0</v>
      </c>
    </row>
    <row r="39" spans="1:50" ht="18.350000000000001" thickBot="1" x14ac:dyDescent="0.4">
      <c r="A39" s="46" t="s">
        <v>180</v>
      </c>
      <c r="B39" s="23" t="s">
        <v>118</v>
      </c>
      <c r="C39" s="6" t="s">
        <v>38</v>
      </c>
      <c r="D39" s="96">
        <v>76.78</v>
      </c>
      <c r="E39" s="28" t="s">
        <v>62</v>
      </c>
      <c r="F39" s="148"/>
      <c r="G39" s="43">
        <f t="shared" si="0"/>
        <v>0</v>
      </c>
      <c r="H39" s="25">
        <v>0</v>
      </c>
      <c r="I39" s="26">
        <v>0</v>
      </c>
      <c r="J39" s="26">
        <v>0</v>
      </c>
      <c r="K39" s="27">
        <f t="shared" si="1"/>
        <v>0</v>
      </c>
      <c r="L39" s="22">
        <f t="shared" si="2"/>
        <v>0</v>
      </c>
      <c r="N39" s="38"/>
      <c r="S39" s="38"/>
      <c r="T39" s="38"/>
      <c r="AC39" s="10">
        <f t="shared" si="3"/>
        <v>0</v>
      </c>
      <c r="AD39" s="10">
        <f t="shared" si="3"/>
        <v>0</v>
      </c>
      <c r="AX39" s="27">
        <f t="shared" si="4"/>
        <v>0</v>
      </c>
    </row>
    <row r="40" spans="1:50" ht="18.350000000000001" thickBot="1" x14ac:dyDescent="0.4">
      <c r="A40" s="46" t="s">
        <v>181</v>
      </c>
      <c r="B40" s="23" t="s">
        <v>119</v>
      </c>
      <c r="C40" s="6" t="s">
        <v>50</v>
      </c>
      <c r="D40" s="96">
        <v>36.47</v>
      </c>
      <c r="E40" s="24" t="s">
        <v>62</v>
      </c>
      <c r="F40" s="148"/>
      <c r="G40" s="43">
        <f t="shared" si="0"/>
        <v>0</v>
      </c>
      <c r="H40" s="25">
        <v>50</v>
      </c>
      <c r="I40" s="26">
        <v>0</v>
      </c>
      <c r="J40" s="26">
        <v>150</v>
      </c>
      <c r="K40" s="27">
        <f t="shared" si="1"/>
        <v>1823.5</v>
      </c>
      <c r="L40" s="22">
        <f t="shared" si="2"/>
        <v>0</v>
      </c>
      <c r="M40" s="38">
        <v>2</v>
      </c>
      <c r="N40" s="38">
        <v>170</v>
      </c>
      <c r="S40" s="38"/>
      <c r="T40" s="38"/>
      <c r="V40" s="11">
        <v>19</v>
      </c>
      <c r="AC40" s="10">
        <f t="shared" si="3"/>
        <v>2</v>
      </c>
      <c r="AD40" s="10">
        <f t="shared" si="3"/>
        <v>189</v>
      </c>
      <c r="AX40" s="27">
        <f t="shared" si="4"/>
        <v>0</v>
      </c>
    </row>
    <row r="41" spans="1:50" ht="18.350000000000001" thickBot="1" x14ac:dyDescent="0.4">
      <c r="A41" s="46" t="s">
        <v>182</v>
      </c>
      <c r="B41" s="23" t="s">
        <v>120</v>
      </c>
      <c r="C41" s="4" t="s">
        <v>66</v>
      </c>
      <c r="D41" s="96">
        <v>186.62</v>
      </c>
      <c r="E41" s="28" t="s">
        <v>62</v>
      </c>
      <c r="F41" s="148"/>
      <c r="G41" s="43">
        <f t="shared" si="0"/>
        <v>0</v>
      </c>
      <c r="H41" s="25">
        <v>0</v>
      </c>
      <c r="I41" s="26">
        <v>0</v>
      </c>
      <c r="J41" s="26">
        <v>0</v>
      </c>
      <c r="K41" s="27">
        <f t="shared" si="1"/>
        <v>0</v>
      </c>
      <c r="L41" s="22">
        <f t="shared" si="2"/>
        <v>0</v>
      </c>
      <c r="N41" s="38"/>
      <c r="S41" s="38"/>
      <c r="T41" s="38"/>
      <c r="AC41" s="10">
        <f t="shared" si="3"/>
        <v>0</v>
      </c>
      <c r="AD41" s="10">
        <f t="shared" si="3"/>
        <v>0</v>
      </c>
      <c r="AX41" s="27">
        <f t="shared" si="4"/>
        <v>0</v>
      </c>
    </row>
    <row r="42" spans="1:50" ht="18.350000000000001" thickBot="1" x14ac:dyDescent="0.4">
      <c r="A42" s="46" t="s">
        <v>183</v>
      </c>
      <c r="B42" s="23" t="s">
        <v>121</v>
      </c>
      <c r="C42" s="6" t="s">
        <v>51</v>
      </c>
      <c r="D42" s="96">
        <v>23.04</v>
      </c>
      <c r="E42" s="24" t="s">
        <v>61</v>
      </c>
      <c r="F42" s="148"/>
      <c r="G42" s="43">
        <f t="shared" si="0"/>
        <v>0</v>
      </c>
      <c r="H42" s="25">
        <v>0</v>
      </c>
      <c r="I42" s="26">
        <v>0</v>
      </c>
      <c r="J42" s="26">
        <v>0</v>
      </c>
      <c r="K42" s="27">
        <f t="shared" si="1"/>
        <v>0</v>
      </c>
      <c r="L42" s="22">
        <f t="shared" si="2"/>
        <v>0</v>
      </c>
      <c r="N42" s="38"/>
      <c r="S42" s="38"/>
      <c r="T42" s="38"/>
      <c r="AC42" s="10">
        <f t="shared" si="3"/>
        <v>0</v>
      </c>
      <c r="AD42" s="10">
        <f t="shared" si="3"/>
        <v>0</v>
      </c>
      <c r="AX42" s="27">
        <f t="shared" si="4"/>
        <v>0</v>
      </c>
    </row>
    <row r="43" spans="1:50" ht="18.350000000000001" thickBot="1" x14ac:dyDescent="0.4">
      <c r="A43" s="46" t="s">
        <v>184</v>
      </c>
      <c r="B43" s="23" t="s">
        <v>122</v>
      </c>
      <c r="C43" s="4" t="s">
        <v>21</v>
      </c>
      <c r="D43" s="96">
        <v>34.56</v>
      </c>
      <c r="E43" s="28" t="s">
        <v>61</v>
      </c>
      <c r="F43" s="148"/>
      <c r="G43" s="43">
        <f t="shared" si="0"/>
        <v>0</v>
      </c>
      <c r="H43" s="25">
        <v>0</v>
      </c>
      <c r="I43" s="26">
        <v>0</v>
      </c>
      <c r="J43" s="26">
        <v>0</v>
      </c>
      <c r="K43" s="27">
        <f t="shared" si="1"/>
        <v>0</v>
      </c>
      <c r="L43" s="22">
        <f t="shared" si="2"/>
        <v>0</v>
      </c>
      <c r="N43" s="38"/>
      <c r="S43" s="38"/>
      <c r="T43" s="38"/>
      <c r="W43" s="11">
        <v>2</v>
      </c>
      <c r="X43" s="11">
        <v>58</v>
      </c>
      <c r="AC43" s="10">
        <f t="shared" si="3"/>
        <v>2</v>
      </c>
      <c r="AD43" s="10">
        <f t="shared" si="3"/>
        <v>58</v>
      </c>
      <c r="AX43" s="27">
        <f t="shared" si="4"/>
        <v>0</v>
      </c>
    </row>
    <row r="44" spans="1:50" ht="18.350000000000001" thickBot="1" x14ac:dyDescent="0.4">
      <c r="A44" s="46" t="s">
        <v>185</v>
      </c>
      <c r="B44" s="23" t="s">
        <v>123</v>
      </c>
      <c r="C44" s="6" t="s">
        <v>52</v>
      </c>
      <c r="D44" s="96">
        <v>35.880000000000003</v>
      </c>
      <c r="E44" s="24" t="s">
        <v>61</v>
      </c>
      <c r="F44" s="148"/>
      <c r="G44" s="43">
        <f t="shared" si="0"/>
        <v>0</v>
      </c>
      <c r="H44" s="25">
        <v>0</v>
      </c>
      <c r="I44" s="26">
        <v>0</v>
      </c>
      <c r="J44" s="26">
        <v>20</v>
      </c>
      <c r="K44" s="27">
        <f t="shared" si="1"/>
        <v>0</v>
      </c>
      <c r="L44" s="22">
        <f t="shared" si="2"/>
        <v>0</v>
      </c>
      <c r="N44" s="38"/>
      <c r="S44" s="38"/>
      <c r="T44" s="38"/>
      <c r="AC44" s="10">
        <f t="shared" si="3"/>
        <v>0</v>
      </c>
      <c r="AD44" s="10">
        <f t="shared" si="3"/>
        <v>0</v>
      </c>
      <c r="AX44" s="27">
        <f t="shared" si="4"/>
        <v>0</v>
      </c>
    </row>
    <row r="45" spans="1:50" ht="18.350000000000001" thickBot="1" x14ac:dyDescent="0.4">
      <c r="A45" s="46" t="s">
        <v>186</v>
      </c>
      <c r="B45" s="23" t="s">
        <v>124</v>
      </c>
      <c r="C45" s="4" t="s">
        <v>53</v>
      </c>
      <c r="D45" s="96">
        <v>32.06</v>
      </c>
      <c r="E45" s="24" t="s">
        <v>61</v>
      </c>
      <c r="F45" s="148"/>
      <c r="G45" s="43">
        <f t="shared" si="0"/>
        <v>0</v>
      </c>
      <c r="H45" s="25">
        <v>0</v>
      </c>
      <c r="I45" s="26">
        <v>0</v>
      </c>
      <c r="J45" s="26">
        <v>0</v>
      </c>
      <c r="K45" s="27">
        <f t="shared" si="1"/>
        <v>0</v>
      </c>
      <c r="L45" s="22">
        <f t="shared" si="2"/>
        <v>0</v>
      </c>
      <c r="N45" s="38"/>
      <c r="S45" s="38"/>
      <c r="T45" s="38"/>
      <c r="W45" s="11">
        <v>7</v>
      </c>
      <c r="X45" s="11">
        <v>141</v>
      </c>
      <c r="AC45" s="10">
        <f t="shared" si="3"/>
        <v>7</v>
      </c>
      <c r="AD45" s="10">
        <f t="shared" si="3"/>
        <v>141</v>
      </c>
      <c r="AX45" s="27">
        <f t="shared" si="4"/>
        <v>0</v>
      </c>
    </row>
    <row r="46" spans="1:50" ht="18.350000000000001" thickBot="1" x14ac:dyDescent="0.4">
      <c r="A46" s="46" t="s">
        <v>187</v>
      </c>
      <c r="B46" s="23" t="s">
        <v>125</v>
      </c>
      <c r="C46" s="4" t="s">
        <v>54</v>
      </c>
      <c r="D46" s="96">
        <v>33.950000000000003</v>
      </c>
      <c r="E46" s="28" t="s">
        <v>61</v>
      </c>
      <c r="F46" s="148"/>
      <c r="G46" s="43">
        <f t="shared" si="0"/>
        <v>0</v>
      </c>
      <c r="H46" s="25">
        <v>0</v>
      </c>
      <c r="I46" s="26">
        <v>0</v>
      </c>
      <c r="J46" s="26">
        <v>0</v>
      </c>
      <c r="K46" s="27">
        <f t="shared" si="1"/>
        <v>0</v>
      </c>
      <c r="L46" s="22">
        <f t="shared" si="2"/>
        <v>0</v>
      </c>
      <c r="N46" s="38"/>
      <c r="S46" s="38"/>
      <c r="T46" s="38"/>
      <c r="AC46" s="10">
        <f t="shared" si="3"/>
        <v>0</v>
      </c>
      <c r="AD46" s="10">
        <f t="shared" si="3"/>
        <v>0</v>
      </c>
      <c r="AX46" s="27">
        <f t="shared" si="4"/>
        <v>0</v>
      </c>
    </row>
    <row r="47" spans="1:50" ht="18.350000000000001" thickBot="1" x14ac:dyDescent="0.4">
      <c r="A47" s="46" t="s">
        <v>188</v>
      </c>
      <c r="B47" s="23" t="s">
        <v>126</v>
      </c>
      <c r="C47" s="4" t="s">
        <v>20</v>
      </c>
      <c r="D47" s="96">
        <v>67.11</v>
      </c>
      <c r="E47" s="28" t="s">
        <v>61</v>
      </c>
      <c r="F47" s="148"/>
      <c r="G47" s="43">
        <f t="shared" si="0"/>
        <v>0</v>
      </c>
      <c r="H47" s="25">
        <v>0</v>
      </c>
      <c r="I47" s="26">
        <v>0</v>
      </c>
      <c r="J47" s="26">
        <v>0</v>
      </c>
      <c r="K47" s="27">
        <f t="shared" si="1"/>
        <v>0</v>
      </c>
      <c r="L47" s="22">
        <f t="shared" si="2"/>
        <v>0</v>
      </c>
      <c r="N47" s="38"/>
      <c r="S47" s="38">
        <v>1</v>
      </c>
      <c r="T47" s="38"/>
      <c r="AC47" s="10">
        <f t="shared" si="3"/>
        <v>1</v>
      </c>
      <c r="AD47" s="10">
        <f t="shared" si="3"/>
        <v>0</v>
      </c>
      <c r="AX47" s="27">
        <f t="shared" si="4"/>
        <v>0</v>
      </c>
    </row>
    <row r="48" spans="1:50" ht="18.350000000000001" thickBot="1" x14ac:dyDescent="0.4">
      <c r="A48" s="46" t="s">
        <v>189</v>
      </c>
      <c r="B48" s="23" t="s">
        <v>127</v>
      </c>
      <c r="C48" s="4" t="s">
        <v>18</v>
      </c>
      <c r="D48" s="96">
        <v>57.54</v>
      </c>
      <c r="E48" s="24" t="s">
        <v>61</v>
      </c>
      <c r="F48" s="148"/>
      <c r="G48" s="43">
        <f t="shared" si="0"/>
        <v>0</v>
      </c>
      <c r="H48" s="25">
        <v>0</v>
      </c>
      <c r="I48" s="26">
        <v>0</v>
      </c>
      <c r="J48" s="26">
        <v>0</v>
      </c>
      <c r="K48" s="27">
        <f t="shared" si="1"/>
        <v>0</v>
      </c>
      <c r="L48" s="22">
        <f t="shared" si="2"/>
        <v>0</v>
      </c>
      <c r="N48" s="38"/>
      <c r="S48" s="38">
        <v>5</v>
      </c>
      <c r="T48" s="38"/>
      <c r="AC48" s="10">
        <f t="shared" si="3"/>
        <v>5</v>
      </c>
      <c r="AD48" s="10">
        <f t="shared" si="3"/>
        <v>0</v>
      </c>
      <c r="AX48" s="27">
        <f t="shared" si="4"/>
        <v>0</v>
      </c>
    </row>
    <row r="49" spans="1:50" ht="18.350000000000001" thickBot="1" x14ac:dyDescent="0.4">
      <c r="A49" s="46" t="s">
        <v>190</v>
      </c>
      <c r="B49" s="23" t="s">
        <v>128</v>
      </c>
      <c r="C49" s="4" t="s">
        <v>19</v>
      </c>
      <c r="D49" s="96">
        <v>61.43</v>
      </c>
      <c r="E49" s="28" t="s">
        <v>61</v>
      </c>
      <c r="F49" s="148"/>
      <c r="G49" s="43">
        <f t="shared" si="0"/>
        <v>0</v>
      </c>
      <c r="H49" s="25">
        <v>0</v>
      </c>
      <c r="I49" s="26">
        <v>0</v>
      </c>
      <c r="J49" s="26">
        <v>0</v>
      </c>
      <c r="K49" s="27">
        <f t="shared" si="1"/>
        <v>0</v>
      </c>
      <c r="L49" s="22">
        <f t="shared" si="2"/>
        <v>0</v>
      </c>
      <c r="N49" s="38"/>
      <c r="R49" s="11">
        <v>1</v>
      </c>
      <c r="S49" s="38">
        <v>1</v>
      </c>
      <c r="T49" s="38"/>
      <c r="AC49" s="10">
        <f t="shared" si="3"/>
        <v>1</v>
      </c>
      <c r="AD49" s="10">
        <f t="shared" si="3"/>
        <v>1</v>
      </c>
      <c r="AX49" s="27">
        <f t="shared" si="4"/>
        <v>0</v>
      </c>
    </row>
    <row r="50" spans="1:50" ht="18.350000000000001" thickBot="1" x14ac:dyDescent="0.4">
      <c r="A50" s="46" t="s">
        <v>191</v>
      </c>
      <c r="B50" s="23" t="s">
        <v>129</v>
      </c>
      <c r="C50" s="4" t="s">
        <v>55</v>
      </c>
      <c r="D50" s="96">
        <v>119.82</v>
      </c>
      <c r="E50" s="24" t="s">
        <v>61</v>
      </c>
      <c r="F50" s="148"/>
      <c r="G50" s="43">
        <f t="shared" si="0"/>
        <v>0</v>
      </c>
      <c r="H50" s="25">
        <v>0</v>
      </c>
      <c r="I50" s="26">
        <v>0</v>
      </c>
      <c r="J50" s="26">
        <v>0</v>
      </c>
      <c r="K50" s="27">
        <f t="shared" si="1"/>
        <v>0</v>
      </c>
      <c r="L50" s="22">
        <f t="shared" si="2"/>
        <v>0</v>
      </c>
      <c r="N50" s="38"/>
      <c r="S50" s="38"/>
      <c r="T50" s="38"/>
      <c r="AC50" s="10">
        <f t="shared" si="3"/>
        <v>0</v>
      </c>
      <c r="AD50" s="10">
        <f t="shared" si="3"/>
        <v>0</v>
      </c>
      <c r="AX50" s="27">
        <f t="shared" si="4"/>
        <v>0</v>
      </c>
    </row>
    <row r="51" spans="1:50" ht="18.350000000000001" thickBot="1" x14ac:dyDescent="0.4">
      <c r="A51" s="46" t="s">
        <v>192</v>
      </c>
      <c r="B51" s="23" t="s">
        <v>130</v>
      </c>
      <c r="C51" s="4" t="s">
        <v>56</v>
      </c>
      <c r="D51" s="96">
        <v>100.9</v>
      </c>
      <c r="E51" s="24" t="s">
        <v>61</v>
      </c>
      <c r="F51" s="148"/>
      <c r="G51" s="43">
        <f t="shared" si="0"/>
        <v>0</v>
      </c>
      <c r="H51" s="25">
        <v>3</v>
      </c>
      <c r="I51" s="26">
        <v>0</v>
      </c>
      <c r="J51" s="26">
        <v>5</v>
      </c>
      <c r="K51" s="27">
        <f t="shared" si="1"/>
        <v>302.70000000000005</v>
      </c>
      <c r="L51" s="22">
        <f t="shared" si="2"/>
        <v>0</v>
      </c>
      <c r="M51" s="38">
        <v>1</v>
      </c>
      <c r="N51" s="38"/>
      <c r="P51" s="11">
        <v>1</v>
      </c>
      <c r="S51" s="38"/>
      <c r="T51" s="38"/>
      <c r="U51" s="11">
        <v>1</v>
      </c>
      <c r="AC51" s="10">
        <f t="shared" si="3"/>
        <v>2</v>
      </c>
      <c r="AD51" s="10">
        <f t="shared" si="3"/>
        <v>1</v>
      </c>
      <c r="AX51" s="27">
        <f t="shared" si="4"/>
        <v>0</v>
      </c>
    </row>
    <row r="52" spans="1:50" ht="18.350000000000001" thickBot="1" x14ac:dyDescent="0.4">
      <c r="A52" s="46" t="s">
        <v>193</v>
      </c>
      <c r="B52" s="23" t="s">
        <v>131</v>
      </c>
      <c r="C52" s="4" t="s">
        <v>39</v>
      </c>
      <c r="D52" s="96">
        <v>153.9</v>
      </c>
      <c r="E52" s="24" t="s">
        <v>61</v>
      </c>
      <c r="F52" s="148"/>
      <c r="G52" s="43">
        <f t="shared" si="0"/>
        <v>0</v>
      </c>
      <c r="H52" s="25">
        <v>0</v>
      </c>
      <c r="I52" s="26">
        <v>0</v>
      </c>
      <c r="J52" s="26">
        <v>0</v>
      </c>
      <c r="K52" s="27">
        <f t="shared" si="1"/>
        <v>0</v>
      </c>
      <c r="L52" s="22">
        <f t="shared" si="2"/>
        <v>0</v>
      </c>
      <c r="N52" s="38"/>
      <c r="S52" s="38">
        <v>2</v>
      </c>
      <c r="T52" s="38"/>
      <c r="V52" s="11">
        <v>1</v>
      </c>
      <c r="AC52" s="10">
        <f t="shared" si="3"/>
        <v>2</v>
      </c>
      <c r="AD52" s="10">
        <f t="shared" si="3"/>
        <v>1</v>
      </c>
      <c r="AX52" s="27">
        <f t="shared" si="4"/>
        <v>0</v>
      </c>
    </row>
    <row r="53" spans="1:50" ht="18.350000000000001" thickBot="1" x14ac:dyDescent="0.4">
      <c r="A53" s="46" t="s">
        <v>194</v>
      </c>
      <c r="B53" s="23" t="s">
        <v>132</v>
      </c>
      <c r="C53" s="6" t="s">
        <v>69</v>
      </c>
      <c r="D53" s="96">
        <v>126.2</v>
      </c>
      <c r="E53" s="24" t="s">
        <v>61</v>
      </c>
      <c r="F53" s="148"/>
      <c r="G53" s="43">
        <f t="shared" si="0"/>
        <v>0</v>
      </c>
      <c r="H53" s="25">
        <v>0</v>
      </c>
      <c r="I53" s="26">
        <v>0</v>
      </c>
      <c r="J53" s="26">
        <v>3</v>
      </c>
      <c r="K53" s="27">
        <f t="shared" si="1"/>
        <v>0</v>
      </c>
      <c r="L53" s="22">
        <f t="shared" si="2"/>
        <v>0</v>
      </c>
      <c r="N53" s="38"/>
      <c r="S53" s="38"/>
      <c r="T53" s="38"/>
      <c r="AC53" s="10">
        <f t="shared" si="3"/>
        <v>0</v>
      </c>
      <c r="AD53" s="10">
        <f t="shared" si="3"/>
        <v>0</v>
      </c>
      <c r="AX53" s="27">
        <f t="shared" si="4"/>
        <v>0</v>
      </c>
    </row>
    <row r="54" spans="1:50" ht="18.350000000000001" thickBot="1" x14ac:dyDescent="0.4">
      <c r="A54" s="46" t="s">
        <v>195</v>
      </c>
      <c r="B54" s="23" t="s">
        <v>133</v>
      </c>
      <c r="C54" s="4" t="s">
        <v>70</v>
      </c>
      <c r="D54" s="96">
        <v>192.36</v>
      </c>
      <c r="E54" s="24" t="s">
        <v>61</v>
      </c>
      <c r="F54" s="148"/>
      <c r="G54" s="43">
        <f t="shared" si="0"/>
        <v>0</v>
      </c>
      <c r="H54" s="25">
        <v>0</v>
      </c>
      <c r="I54" s="26">
        <v>0</v>
      </c>
      <c r="J54" s="26">
        <v>0</v>
      </c>
      <c r="K54" s="27">
        <f t="shared" si="1"/>
        <v>0</v>
      </c>
      <c r="L54" s="22">
        <f t="shared" si="2"/>
        <v>0</v>
      </c>
      <c r="N54" s="38"/>
      <c r="S54" s="38"/>
      <c r="T54" s="38"/>
      <c r="W54" s="11">
        <v>1</v>
      </c>
      <c r="AC54" s="10">
        <f t="shared" si="3"/>
        <v>1</v>
      </c>
      <c r="AD54" s="10">
        <f t="shared" si="3"/>
        <v>0</v>
      </c>
      <c r="AX54" s="27">
        <f t="shared" si="4"/>
        <v>0</v>
      </c>
    </row>
    <row r="55" spans="1:50" ht="18.350000000000001" thickBot="1" x14ac:dyDescent="0.4">
      <c r="A55" s="46"/>
      <c r="B55" s="23" t="s">
        <v>134</v>
      </c>
      <c r="C55" s="4" t="s">
        <v>40</v>
      </c>
      <c r="D55" s="96">
        <v>312.77</v>
      </c>
      <c r="E55" s="24" t="s">
        <v>61</v>
      </c>
      <c r="F55" s="148"/>
      <c r="G55" s="43">
        <f t="shared" si="0"/>
        <v>0</v>
      </c>
      <c r="H55" s="25">
        <v>0</v>
      </c>
      <c r="I55" s="26">
        <v>0</v>
      </c>
      <c r="J55" s="26">
        <v>0</v>
      </c>
      <c r="K55" s="27">
        <f t="shared" si="1"/>
        <v>0</v>
      </c>
      <c r="L55" s="22">
        <f t="shared" si="2"/>
        <v>0</v>
      </c>
      <c r="N55" s="38"/>
      <c r="S55" s="38"/>
      <c r="T55" s="38"/>
      <c r="AC55" s="10">
        <f t="shared" si="3"/>
        <v>0</v>
      </c>
      <c r="AD55" s="10">
        <f t="shared" si="3"/>
        <v>0</v>
      </c>
      <c r="AX55" s="27">
        <f t="shared" si="4"/>
        <v>0</v>
      </c>
    </row>
    <row r="56" spans="1:50" ht="18.350000000000001" thickBot="1" x14ac:dyDescent="0.4">
      <c r="A56" s="46" t="s">
        <v>196</v>
      </c>
      <c r="B56" s="23" t="s">
        <v>135</v>
      </c>
      <c r="C56" s="4" t="s">
        <v>2</v>
      </c>
      <c r="D56" s="96">
        <v>24.25</v>
      </c>
      <c r="E56" s="24" t="s">
        <v>61</v>
      </c>
      <c r="F56" s="148"/>
      <c r="G56" s="43">
        <f t="shared" si="0"/>
        <v>0</v>
      </c>
      <c r="H56" s="25">
        <v>0</v>
      </c>
      <c r="I56" s="26">
        <v>0</v>
      </c>
      <c r="J56" s="26">
        <v>0</v>
      </c>
      <c r="K56" s="27">
        <f t="shared" si="1"/>
        <v>0</v>
      </c>
      <c r="L56" s="22">
        <f t="shared" si="2"/>
        <v>0</v>
      </c>
      <c r="M56" s="38">
        <v>6</v>
      </c>
      <c r="N56" s="38"/>
      <c r="S56" s="38">
        <v>2</v>
      </c>
      <c r="T56" s="38"/>
      <c r="U56" s="11">
        <v>1</v>
      </c>
      <c r="AC56" s="10">
        <f t="shared" si="3"/>
        <v>9</v>
      </c>
      <c r="AD56" s="10">
        <f t="shared" si="3"/>
        <v>0</v>
      </c>
      <c r="AX56" s="27">
        <f t="shared" si="4"/>
        <v>0</v>
      </c>
    </row>
    <row r="57" spans="1:50" ht="18.350000000000001" thickBot="1" x14ac:dyDescent="0.4">
      <c r="A57" s="46" t="s">
        <v>197</v>
      </c>
      <c r="B57" s="23" t="s">
        <v>136</v>
      </c>
      <c r="C57" s="4" t="s">
        <v>57</v>
      </c>
      <c r="D57" s="96">
        <v>13.75</v>
      </c>
      <c r="E57" s="24" t="s">
        <v>0</v>
      </c>
      <c r="F57" s="148"/>
      <c r="G57" s="43">
        <f t="shared" si="0"/>
        <v>0</v>
      </c>
      <c r="H57" s="25">
        <v>0</v>
      </c>
      <c r="I57" s="26">
        <v>0</v>
      </c>
      <c r="J57" s="26">
        <v>0</v>
      </c>
      <c r="K57" s="27">
        <f t="shared" si="1"/>
        <v>0</v>
      </c>
      <c r="L57" s="22">
        <f t="shared" si="2"/>
        <v>0</v>
      </c>
      <c r="N57" s="38"/>
      <c r="S57" s="38"/>
      <c r="T57" s="38"/>
      <c r="W57" s="11">
        <v>1</v>
      </c>
      <c r="AC57" s="10">
        <f t="shared" si="3"/>
        <v>1</v>
      </c>
      <c r="AD57" s="10">
        <f t="shared" si="3"/>
        <v>0</v>
      </c>
      <c r="AX57" s="27">
        <f t="shared" si="4"/>
        <v>0</v>
      </c>
    </row>
    <row r="58" spans="1:50" ht="18.350000000000001" thickBot="1" x14ac:dyDescent="0.4">
      <c r="A58" s="46" t="s">
        <v>198</v>
      </c>
      <c r="B58" s="23" t="s">
        <v>137</v>
      </c>
      <c r="C58" s="4" t="s">
        <v>3</v>
      </c>
      <c r="D58" s="96">
        <v>18.940000000000001</v>
      </c>
      <c r="E58" s="24" t="s">
        <v>0</v>
      </c>
      <c r="F58" s="148"/>
      <c r="G58" s="43">
        <f t="shared" si="0"/>
        <v>0</v>
      </c>
      <c r="H58" s="25">
        <v>0</v>
      </c>
      <c r="I58" s="26">
        <v>0</v>
      </c>
      <c r="J58" s="26">
        <v>0</v>
      </c>
      <c r="K58" s="27">
        <f t="shared" si="1"/>
        <v>0</v>
      </c>
      <c r="L58" s="22">
        <f t="shared" si="2"/>
        <v>0</v>
      </c>
      <c r="N58" s="38"/>
      <c r="P58" s="11">
        <v>9</v>
      </c>
      <c r="S58" s="38"/>
      <c r="T58" s="38"/>
      <c r="U58" s="11">
        <v>48</v>
      </c>
      <c r="AC58" s="10">
        <f t="shared" si="3"/>
        <v>48</v>
      </c>
      <c r="AD58" s="10">
        <f t="shared" si="3"/>
        <v>9</v>
      </c>
      <c r="AX58" s="27">
        <f t="shared" si="4"/>
        <v>0</v>
      </c>
    </row>
    <row r="59" spans="1:50" ht="18.350000000000001" thickBot="1" x14ac:dyDescent="0.4">
      <c r="A59" s="46" t="s">
        <v>199</v>
      </c>
      <c r="B59" s="23" t="s">
        <v>138</v>
      </c>
      <c r="C59" s="4" t="s">
        <v>4</v>
      </c>
      <c r="D59" s="96">
        <v>38.46</v>
      </c>
      <c r="E59" s="24" t="s">
        <v>0</v>
      </c>
      <c r="F59" s="148"/>
      <c r="G59" s="43">
        <f t="shared" si="0"/>
        <v>0</v>
      </c>
      <c r="H59" s="25">
        <v>0</v>
      </c>
      <c r="I59" s="26">
        <v>0</v>
      </c>
      <c r="J59" s="26">
        <v>0</v>
      </c>
      <c r="K59" s="27">
        <f t="shared" si="1"/>
        <v>0</v>
      </c>
      <c r="L59" s="22">
        <f t="shared" si="2"/>
        <v>0</v>
      </c>
      <c r="N59" s="38"/>
      <c r="S59" s="38"/>
      <c r="T59" s="38"/>
      <c r="U59" s="11">
        <v>20</v>
      </c>
      <c r="AC59" s="10">
        <f t="shared" si="3"/>
        <v>20</v>
      </c>
      <c r="AD59" s="10">
        <f t="shared" si="3"/>
        <v>0</v>
      </c>
      <c r="AX59" s="27">
        <f t="shared" si="4"/>
        <v>0</v>
      </c>
    </row>
    <row r="60" spans="1:50" ht="18.350000000000001" thickBot="1" x14ac:dyDescent="0.4">
      <c r="A60" s="46" t="s">
        <v>200</v>
      </c>
      <c r="B60" s="23" t="s">
        <v>139</v>
      </c>
      <c r="C60" s="4" t="s">
        <v>58</v>
      </c>
      <c r="D60" s="96">
        <v>15.44</v>
      </c>
      <c r="E60" s="24" t="s">
        <v>0</v>
      </c>
      <c r="F60" s="148"/>
      <c r="G60" s="43">
        <f t="shared" si="0"/>
        <v>0</v>
      </c>
      <c r="H60" s="25">
        <v>0</v>
      </c>
      <c r="I60" s="26">
        <v>0</v>
      </c>
      <c r="J60" s="26">
        <v>0</v>
      </c>
      <c r="K60" s="27">
        <f t="shared" si="1"/>
        <v>0</v>
      </c>
      <c r="L60" s="22">
        <f t="shared" si="2"/>
        <v>0</v>
      </c>
      <c r="N60" s="38"/>
      <c r="S60" s="38"/>
      <c r="T60" s="38"/>
      <c r="AC60" s="10">
        <f t="shared" si="3"/>
        <v>0</v>
      </c>
      <c r="AD60" s="10">
        <f t="shared" si="3"/>
        <v>0</v>
      </c>
      <c r="AX60" s="27">
        <f t="shared" si="4"/>
        <v>0</v>
      </c>
    </row>
    <row r="61" spans="1:50" ht="18.350000000000001" thickBot="1" x14ac:dyDescent="0.4">
      <c r="A61" s="46" t="s">
        <v>201</v>
      </c>
      <c r="B61" s="23" t="s">
        <v>140</v>
      </c>
      <c r="C61" s="4" t="s">
        <v>308</v>
      </c>
      <c r="D61" s="96">
        <v>12.82</v>
      </c>
      <c r="E61" s="24" t="s">
        <v>0</v>
      </c>
      <c r="F61" s="148"/>
      <c r="G61" s="43">
        <f t="shared" si="0"/>
        <v>0</v>
      </c>
      <c r="H61" s="25">
        <v>0</v>
      </c>
      <c r="I61" s="26">
        <v>0</v>
      </c>
      <c r="J61" s="26">
        <v>0</v>
      </c>
      <c r="K61" s="27">
        <f t="shared" si="1"/>
        <v>0</v>
      </c>
      <c r="L61" s="22">
        <f t="shared" si="2"/>
        <v>0</v>
      </c>
      <c r="M61" s="38">
        <v>24</v>
      </c>
      <c r="N61" s="38"/>
      <c r="S61" s="38"/>
      <c r="T61" s="38"/>
      <c r="W61" s="11">
        <v>2</v>
      </c>
      <c r="AC61" s="10">
        <f t="shared" si="3"/>
        <v>26</v>
      </c>
      <c r="AD61" s="10">
        <f t="shared" si="3"/>
        <v>0</v>
      </c>
      <c r="AX61" s="27">
        <f t="shared" si="4"/>
        <v>0</v>
      </c>
    </row>
    <row r="62" spans="1:50" ht="18.350000000000001" thickBot="1" x14ac:dyDescent="0.4">
      <c r="A62" s="46" t="s">
        <v>202</v>
      </c>
      <c r="B62" s="23" t="s">
        <v>141</v>
      </c>
      <c r="C62" s="4" t="s">
        <v>68</v>
      </c>
      <c r="D62" s="96">
        <v>8.8800000000000008</v>
      </c>
      <c r="E62" s="28" t="s">
        <v>67</v>
      </c>
      <c r="F62" s="148"/>
      <c r="G62" s="43">
        <f t="shared" si="0"/>
        <v>0</v>
      </c>
      <c r="H62" s="25">
        <v>0</v>
      </c>
      <c r="I62" s="26">
        <v>0</v>
      </c>
      <c r="J62" s="26">
        <v>0</v>
      </c>
      <c r="K62" s="27">
        <f t="shared" si="1"/>
        <v>0</v>
      </c>
      <c r="L62" s="22">
        <f t="shared" si="2"/>
        <v>0</v>
      </c>
      <c r="M62" s="38">
        <v>21</v>
      </c>
      <c r="N62" s="38"/>
      <c r="S62" s="38"/>
      <c r="T62" s="38"/>
      <c r="AC62" s="10">
        <f t="shared" si="3"/>
        <v>21</v>
      </c>
      <c r="AD62" s="10">
        <f t="shared" si="3"/>
        <v>0</v>
      </c>
      <c r="AX62" s="27">
        <f t="shared" si="4"/>
        <v>0</v>
      </c>
    </row>
    <row r="63" spans="1:50" ht="18.350000000000001" thickBot="1" x14ac:dyDescent="0.4">
      <c r="A63" s="46" t="s">
        <v>203</v>
      </c>
      <c r="B63" s="23" t="s">
        <v>142</v>
      </c>
      <c r="C63" s="4" t="s">
        <v>59</v>
      </c>
      <c r="D63" s="96">
        <v>215.4</v>
      </c>
      <c r="E63" s="28" t="s">
        <v>61</v>
      </c>
      <c r="F63" s="148"/>
      <c r="G63" s="43">
        <f t="shared" si="0"/>
        <v>0</v>
      </c>
      <c r="H63" s="25">
        <v>4</v>
      </c>
      <c r="I63" s="26">
        <v>0</v>
      </c>
      <c r="J63" s="26">
        <v>0</v>
      </c>
      <c r="K63" s="27">
        <f t="shared" si="1"/>
        <v>861.6</v>
      </c>
      <c r="L63" s="22">
        <f t="shared" si="2"/>
        <v>0</v>
      </c>
      <c r="N63" s="38"/>
      <c r="S63" s="38"/>
      <c r="T63" s="38"/>
      <c r="AC63" s="9">
        <f t="shared" si="3"/>
        <v>0</v>
      </c>
      <c r="AD63" s="10">
        <f t="shared" si="3"/>
        <v>0</v>
      </c>
      <c r="AX63" s="27">
        <f t="shared" si="4"/>
        <v>0</v>
      </c>
    </row>
    <row r="64" spans="1:50" ht="18.350000000000001" thickBot="1" x14ac:dyDescent="0.4">
      <c r="A64" s="47" t="s">
        <v>204</v>
      </c>
      <c r="B64" s="29" t="s">
        <v>143</v>
      </c>
      <c r="C64" s="7" t="s">
        <v>60</v>
      </c>
      <c r="D64" s="96">
        <v>175.03</v>
      </c>
      <c r="E64" s="30" t="s">
        <v>61</v>
      </c>
      <c r="F64" s="148"/>
      <c r="G64" s="44">
        <f t="shared" si="0"/>
        <v>0</v>
      </c>
      <c r="H64" s="31">
        <v>4</v>
      </c>
      <c r="I64" s="32">
        <v>0</v>
      </c>
      <c r="J64" s="32">
        <v>0</v>
      </c>
      <c r="K64" s="33">
        <f>H64*D64</f>
        <v>700.12</v>
      </c>
      <c r="L64" s="22">
        <f t="shared" si="2"/>
        <v>0</v>
      </c>
      <c r="N64" s="38"/>
      <c r="S64" s="38"/>
      <c r="T64" s="38"/>
      <c r="AC64" s="9">
        <f t="shared" si="3"/>
        <v>0</v>
      </c>
      <c r="AD64" s="10">
        <f t="shared" si="3"/>
        <v>0</v>
      </c>
      <c r="AX64" s="33">
        <f t="shared" si="4"/>
        <v>0</v>
      </c>
    </row>
    <row r="65" spans="3:52" ht="19.5" customHeight="1" thickBot="1" x14ac:dyDescent="0.4">
      <c r="C65" s="8" t="s">
        <v>74</v>
      </c>
      <c r="D65" s="143" t="s">
        <v>75</v>
      </c>
      <c r="E65" s="144"/>
      <c r="F65" s="144"/>
      <c r="G65" s="144"/>
      <c r="H65" s="144"/>
      <c r="I65" s="144"/>
      <c r="J65" s="145"/>
      <c r="K65" s="50">
        <v>2000</v>
      </c>
      <c r="L65" s="83"/>
      <c r="N65" s="38"/>
      <c r="S65" s="38"/>
      <c r="T65" s="38"/>
      <c r="AC65" s="9"/>
      <c r="AX65" s="34"/>
    </row>
    <row r="66" spans="3:52" ht="41.25" customHeight="1" thickBot="1" x14ac:dyDescent="0.4">
      <c r="C66" s="122" t="s">
        <v>17</v>
      </c>
      <c r="D66" s="123"/>
      <c r="E66" s="123"/>
      <c r="F66" s="123"/>
      <c r="G66" s="123"/>
      <c r="H66" s="123"/>
      <c r="I66" s="124"/>
      <c r="K66" s="35">
        <f>SUM(K3:K65)</f>
        <v>9536.14</v>
      </c>
      <c r="L66" s="36">
        <f>SUM(,L3:L64)</f>
        <v>0</v>
      </c>
      <c r="AC66" s="11"/>
      <c r="AD66" s="11"/>
      <c r="AE66" s="11"/>
      <c r="AX66" s="36">
        <f>SUM(AX3:AX65)</f>
        <v>0</v>
      </c>
      <c r="AZ66" s="38"/>
    </row>
    <row r="67" spans="3:52" ht="18.350000000000001" thickBot="1" x14ac:dyDescent="0.4">
      <c r="D67" s="11"/>
      <c r="E67" s="37"/>
      <c r="K67" s="92" t="s">
        <v>13</v>
      </c>
      <c r="L67" s="39" t="s">
        <v>14</v>
      </c>
      <c r="M67" s="11"/>
      <c r="AC67" s="11"/>
      <c r="AD67" s="11"/>
      <c r="AE67" s="11"/>
      <c r="AX67" s="39" t="s">
        <v>307</v>
      </c>
    </row>
    <row r="68" spans="3:52" ht="45" customHeight="1" x14ac:dyDescent="0.35">
      <c r="C68" s="117" t="s">
        <v>15</v>
      </c>
      <c r="D68" s="117"/>
      <c r="E68" s="117"/>
      <c r="F68" s="117"/>
      <c r="G68" s="117"/>
      <c r="H68" s="117"/>
      <c r="I68" s="117"/>
      <c r="J68" s="117"/>
      <c r="K68" s="117"/>
      <c r="L68" s="117"/>
      <c r="M68" s="11"/>
      <c r="AD68" s="11"/>
      <c r="AE68" s="11"/>
      <c r="AX68" s="11"/>
      <c r="AZ68" s="94"/>
    </row>
    <row r="69" spans="3:52" x14ac:dyDescent="0.35">
      <c r="D69" s="11"/>
      <c r="E69" s="37"/>
      <c r="H69" s="38"/>
      <c r="I69" s="38"/>
      <c r="J69" s="38"/>
      <c r="L69" s="11"/>
      <c r="AD69" s="11"/>
      <c r="AE69" s="11"/>
      <c r="AX69" s="11"/>
      <c r="AZ69" s="94"/>
    </row>
    <row r="70" spans="3:52" x14ac:dyDescent="0.35">
      <c r="C70" s="37" t="s">
        <v>16</v>
      </c>
      <c r="D70" s="11"/>
      <c r="E70" s="37"/>
      <c r="K70" s="49"/>
      <c r="L70" s="90"/>
      <c r="AD70" s="11"/>
      <c r="AE70" s="11"/>
      <c r="AX70" s="91"/>
    </row>
    <row r="71" spans="3:52" x14ac:dyDescent="0.35">
      <c r="K71" s="93"/>
    </row>
  </sheetData>
  <sheetProtection algorithmName="SHA-512" hashValue="ajMscccmSKvRIA7mBxSlDXuk/NhrCbXkfWQBsN1iFm6QvjVF0ipX4F9IvMQGrJkQtH+5KcWSN8xr5M1xQpy0cw==" saltValue="M1YW5epRu8nkqdLrCU6GXg==" spinCount="100000" sheet="1" objects="1" scenarios="1"/>
  <mergeCells count="13">
    <mergeCell ref="C68:L68"/>
    <mergeCell ref="A1:B1"/>
    <mergeCell ref="D1:E1"/>
    <mergeCell ref="M1:N1"/>
    <mergeCell ref="O1:P1"/>
    <mergeCell ref="D65:J65"/>
    <mergeCell ref="W1:X1"/>
    <mergeCell ref="Y1:Z1"/>
    <mergeCell ref="AA1:AB1"/>
    <mergeCell ref="AC1:AD1"/>
    <mergeCell ref="C66:I66"/>
    <mergeCell ref="Q1:R1"/>
    <mergeCell ref="U1:V1"/>
  </mergeCells>
  <printOptions horizontalCentered="1" verticalCentered="1"/>
  <pageMargins left="0" right="0" top="0" bottom="0" header="0" footer="0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7BA0-16D7-4643-9536-BA979B738BFD}">
  <sheetPr>
    <pageSetUpPr fitToPage="1"/>
  </sheetPr>
  <dimension ref="A1:BP84"/>
  <sheetViews>
    <sheetView zoomScale="90" zoomScaleNormal="90" workbookViewId="0">
      <pane ySplit="3" topLeftCell="A48" activePane="bottomLeft" state="frozen"/>
      <selection pane="bottomLeft" activeCell="D4" sqref="D4:D81"/>
    </sheetView>
  </sheetViews>
  <sheetFormatPr baseColWidth="10" defaultColWidth="11.5546875" defaultRowHeight="17.7" x14ac:dyDescent="0.35"/>
  <cols>
    <col min="1" max="1" width="108.44140625" style="37" bestFit="1" customWidth="1"/>
    <col min="2" max="2" width="11.21875" style="51" customWidth="1"/>
    <col min="3" max="3" width="6.44140625" style="11" bestFit="1" customWidth="1"/>
    <col min="4" max="4" width="17.77734375" style="82" customWidth="1"/>
    <col min="5" max="6" width="11.5546875" style="11"/>
    <col min="7" max="7" width="11.5546875" style="51" hidden="1" customWidth="1"/>
    <col min="8" max="8" width="11.5546875" style="52" hidden="1" customWidth="1"/>
    <col min="9" max="9" width="11.5546875" style="51" hidden="1" customWidth="1"/>
    <col min="10" max="55" width="11.5546875" style="11"/>
    <col min="56" max="59" width="11.5546875" style="10"/>
    <col min="60" max="60" width="11.5546875" style="48"/>
    <col min="61" max="16384" width="11.5546875" style="11"/>
  </cols>
  <sheetData>
    <row r="1" spans="1:68" x14ac:dyDescent="0.35">
      <c r="A1" s="126" t="s">
        <v>336</v>
      </c>
      <c r="B1" s="127"/>
      <c r="C1" s="127"/>
      <c r="D1" s="127"/>
    </row>
    <row r="2" spans="1:68" ht="18.350000000000001" thickBot="1" x14ac:dyDescent="0.4">
      <c r="A2" s="128" t="s">
        <v>216</v>
      </c>
      <c r="B2" s="129"/>
      <c r="C2" s="129"/>
      <c r="D2" s="129"/>
      <c r="H2" s="53" t="s">
        <v>217</v>
      </c>
    </row>
    <row r="3" spans="1:68" ht="53.7" thickBot="1" x14ac:dyDescent="0.4">
      <c r="A3" s="54" t="s">
        <v>11</v>
      </c>
      <c r="B3" s="120" t="s">
        <v>12</v>
      </c>
      <c r="C3" s="130"/>
      <c r="D3" s="13" t="s">
        <v>218</v>
      </c>
      <c r="E3" s="12"/>
      <c r="F3" s="12"/>
      <c r="G3" s="55"/>
      <c r="H3" s="56">
        <v>0.24</v>
      </c>
      <c r="I3" s="55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K3" s="12" t="s">
        <v>219</v>
      </c>
      <c r="BL3" s="12" t="s">
        <v>220</v>
      </c>
      <c r="BM3" s="12" t="s">
        <v>219</v>
      </c>
      <c r="BN3" s="12" t="s">
        <v>220</v>
      </c>
      <c r="BO3" s="12" t="s">
        <v>219</v>
      </c>
      <c r="BP3" s="12" t="s">
        <v>220</v>
      </c>
    </row>
    <row r="4" spans="1:68" ht="20.149999999999999" customHeight="1" x14ac:dyDescent="0.35">
      <c r="A4" s="57" t="s">
        <v>221</v>
      </c>
      <c r="B4" s="58">
        <v>76.290000000000006</v>
      </c>
      <c r="C4" s="59" t="s">
        <v>222</v>
      </c>
      <c r="D4" s="60"/>
      <c r="E4" s="9"/>
      <c r="F4" s="9"/>
      <c r="G4" s="52">
        <v>50</v>
      </c>
      <c r="H4" s="52">
        <f>G4*24%</f>
        <v>12</v>
      </c>
      <c r="I4" s="52">
        <f>SUM(G4:H4)</f>
        <v>62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H4" s="10"/>
      <c r="BK4" s="9"/>
      <c r="BL4" s="9"/>
      <c r="BM4" s="9"/>
      <c r="BN4" s="9"/>
      <c r="BO4" s="9">
        <v>4</v>
      </c>
      <c r="BP4" s="9"/>
    </row>
    <row r="5" spans="1:68" ht="20.149999999999999" customHeight="1" x14ac:dyDescent="0.35">
      <c r="A5" s="61" t="s">
        <v>223</v>
      </c>
      <c r="B5" s="62">
        <v>83.92</v>
      </c>
      <c r="C5" s="63" t="s">
        <v>224</v>
      </c>
      <c r="D5" s="64"/>
      <c r="E5" s="9"/>
      <c r="F5" s="9"/>
      <c r="G5" s="52">
        <v>55</v>
      </c>
      <c r="H5" s="52">
        <f>G5*24%</f>
        <v>13.2</v>
      </c>
      <c r="I5" s="52">
        <f t="shared" ref="I5:I68" si="0">SUM(G5:H5)</f>
        <v>68.2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H5" s="10"/>
      <c r="BK5" s="9"/>
      <c r="BL5" s="9"/>
      <c r="BM5" s="9"/>
      <c r="BN5" s="9"/>
      <c r="BO5" s="9"/>
      <c r="BP5" s="9"/>
    </row>
    <row r="6" spans="1:68" ht="20.149999999999999" customHeight="1" x14ac:dyDescent="0.35">
      <c r="A6" s="65" t="s">
        <v>225</v>
      </c>
      <c r="B6" s="66">
        <v>167.84</v>
      </c>
      <c r="C6" s="28" t="s">
        <v>226</v>
      </c>
      <c r="D6" s="67"/>
      <c r="E6" s="9"/>
      <c r="F6" s="9"/>
      <c r="G6" s="52">
        <v>110</v>
      </c>
      <c r="H6" s="52">
        <f t="shared" ref="H6:H69" si="1">G6*24%</f>
        <v>26.4</v>
      </c>
      <c r="I6" s="52">
        <f t="shared" si="0"/>
        <v>136.4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H6" s="10"/>
      <c r="BK6" s="9"/>
      <c r="BL6" s="9"/>
      <c r="BM6" s="9"/>
      <c r="BN6" s="9"/>
      <c r="BO6" s="9">
        <v>170</v>
      </c>
      <c r="BP6" s="9"/>
    </row>
    <row r="7" spans="1:68" ht="35.35" x14ac:dyDescent="0.35">
      <c r="A7" s="61" t="s">
        <v>227</v>
      </c>
      <c r="B7" s="62">
        <v>106.81</v>
      </c>
      <c r="C7" s="63" t="s">
        <v>224</v>
      </c>
      <c r="D7" s="64"/>
      <c r="E7" s="9"/>
      <c r="F7" s="9"/>
      <c r="G7" s="52">
        <v>70</v>
      </c>
      <c r="H7" s="52">
        <f>G7*24%</f>
        <v>16.8</v>
      </c>
      <c r="I7" s="52">
        <f t="shared" si="0"/>
        <v>86.8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H7" s="10"/>
      <c r="BK7" s="9"/>
      <c r="BL7" s="9"/>
      <c r="BM7" s="9"/>
      <c r="BN7" s="9"/>
      <c r="BO7" s="9"/>
      <c r="BP7" s="9">
        <v>36</v>
      </c>
    </row>
    <row r="8" spans="1:68" x14ac:dyDescent="0.35">
      <c r="A8" s="61" t="s">
        <v>228</v>
      </c>
      <c r="B8" s="62">
        <v>99.18</v>
      </c>
      <c r="C8" s="63" t="s">
        <v>222</v>
      </c>
      <c r="D8" s="64"/>
      <c r="E8" s="9"/>
      <c r="F8" s="9"/>
      <c r="G8" s="52">
        <v>65</v>
      </c>
      <c r="H8" s="52">
        <f t="shared" si="1"/>
        <v>15.6</v>
      </c>
      <c r="I8" s="52">
        <f t="shared" si="0"/>
        <v>80.599999999999994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H8" s="10"/>
      <c r="BK8" s="9"/>
      <c r="BL8" s="9"/>
      <c r="BM8" s="9"/>
      <c r="BN8" s="9"/>
      <c r="BO8" s="9"/>
      <c r="BP8" s="9"/>
    </row>
    <row r="9" spans="1:68" ht="20.149999999999999" customHeight="1" x14ac:dyDescent="0.35">
      <c r="A9" s="61" t="s">
        <v>229</v>
      </c>
      <c r="B9" s="62">
        <v>45.77</v>
      </c>
      <c r="C9" s="63" t="s">
        <v>222</v>
      </c>
      <c r="D9" s="64"/>
      <c r="E9" s="9"/>
      <c r="F9" s="9"/>
      <c r="G9" s="52">
        <v>30</v>
      </c>
      <c r="H9" s="52">
        <f t="shared" si="1"/>
        <v>7.1999999999999993</v>
      </c>
      <c r="I9" s="52">
        <f t="shared" si="0"/>
        <v>37.200000000000003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H9" s="10"/>
      <c r="BK9" s="9"/>
      <c r="BL9" s="9"/>
      <c r="BM9" s="9"/>
      <c r="BN9" s="9"/>
      <c r="BO9" s="9"/>
      <c r="BP9" s="9"/>
    </row>
    <row r="10" spans="1:68" ht="20.149999999999999" customHeight="1" x14ac:dyDescent="0.35">
      <c r="A10" s="61" t="s">
        <v>230</v>
      </c>
      <c r="B10" s="62">
        <v>83.92</v>
      </c>
      <c r="C10" s="63" t="s">
        <v>224</v>
      </c>
      <c r="D10" s="64"/>
      <c r="E10" s="9"/>
      <c r="F10" s="9"/>
      <c r="G10" s="52">
        <v>55</v>
      </c>
      <c r="H10" s="52">
        <f>G10*24%</f>
        <v>13.2</v>
      </c>
      <c r="I10" s="52">
        <f t="shared" si="0"/>
        <v>68.2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H10" s="10"/>
      <c r="BK10" s="9"/>
      <c r="BL10" s="9"/>
      <c r="BM10" s="9"/>
      <c r="BN10" s="9"/>
      <c r="BO10" s="9"/>
      <c r="BP10" s="9"/>
    </row>
    <row r="11" spans="1:68" ht="20.149999999999999" customHeight="1" x14ac:dyDescent="0.35">
      <c r="A11" s="61" t="s">
        <v>231</v>
      </c>
      <c r="B11" s="62">
        <v>112.91</v>
      </c>
      <c r="C11" s="63" t="s">
        <v>224</v>
      </c>
      <c r="D11" s="64"/>
      <c r="E11" s="9"/>
      <c r="F11" s="9"/>
      <c r="G11" s="52">
        <v>74</v>
      </c>
      <c r="H11" s="52">
        <f t="shared" si="1"/>
        <v>17.759999999999998</v>
      </c>
      <c r="I11" s="52">
        <f t="shared" si="0"/>
        <v>91.759999999999991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H11" s="10"/>
      <c r="BK11" s="9"/>
      <c r="BL11" s="9"/>
      <c r="BM11" s="9"/>
      <c r="BN11" s="9"/>
      <c r="BO11" s="9"/>
      <c r="BP11" s="9"/>
    </row>
    <row r="12" spans="1:68" ht="20.149999999999999" customHeight="1" x14ac:dyDescent="0.35">
      <c r="A12" s="61" t="s">
        <v>232</v>
      </c>
      <c r="B12" s="62">
        <v>190.73</v>
      </c>
      <c r="C12" s="63" t="s">
        <v>224</v>
      </c>
      <c r="D12" s="64"/>
      <c r="E12" s="9"/>
      <c r="F12" s="9"/>
      <c r="G12" s="52">
        <v>125</v>
      </c>
      <c r="H12" s="52">
        <f t="shared" si="1"/>
        <v>30</v>
      </c>
      <c r="I12" s="52">
        <f t="shared" si="0"/>
        <v>155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H12" s="10"/>
      <c r="BK12" s="9"/>
      <c r="BL12" s="9"/>
      <c r="BM12" s="9"/>
      <c r="BN12" s="9"/>
      <c r="BO12" s="9"/>
      <c r="BP12" s="9"/>
    </row>
    <row r="13" spans="1:68" ht="20.149999999999999" customHeight="1" x14ac:dyDescent="0.35">
      <c r="A13" s="61" t="s">
        <v>233</v>
      </c>
      <c r="B13" s="62">
        <v>213.61</v>
      </c>
      <c r="C13" s="63" t="s">
        <v>224</v>
      </c>
      <c r="D13" s="64"/>
      <c r="E13" s="9"/>
      <c r="F13" s="9"/>
      <c r="G13" s="52">
        <v>140</v>
      </c>
      <c r="H13" s="52">
        <f t="shared" si="1"/>
        <v>33.6</v>
      </c>
      <c r="I13" s="52">
        <f t="shared" si="0"/>
        <v>173.6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H13" s="10"/>
      <c r="BK13" s="9"/>
      <c r="BL13" s="9"/>
      <c r="BM13" s="9"/>
      <c r="BN13" s="9"/>
      <c r="BO13" s="9"/>
      <c r="BP13" s="9"/>
    </row>
    <row r="14" spans="1:68" ht="20.149999999999999" customHeight="1" x14ac:dyDescent="0.35">
      <c r="A14" s="61" t="s">
        <v>234</v>
      </c>
      <c r="B14" s="62">
        <v>259.39</v>
      </c>
      <c r="C14" s="63" t="s">
        <v>224</v>
      </c>
      <c r="D14" s="64"/>
      <c r="E14" s="9"/>
      <c r="F14" s="9"/>
      <c r="G14" s="52">
        <v>170</v>
      </c>
      <c r="H14" s="52">
        <f t="shared" si="1"/>
        <v>40.799999999999997</v>
      </c>
      <c r="I14" s="52">
        <f t="shared" si="0"/>
        <v>210.8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H14" s="10"/>
      <c r="BK14" s="9"/>
      <c r="BL14" s="9"/>
      <c r="BM14" s="9"/>
      <c r="BN14" s="9"/>
      <c r="BO14" s="9"/>
      <c r="BP14" s="9"/>
    </row>
    <row r="15" spans="1:68" ht="20.149999999999999" customHeight="1" x14ac:dyDescent="0.35">
      <c r="A15" s="61" t="s">
        <v>235</v>
      </c>
      <c r="B15" s="62">
        <v>53.4</v>
      </c>
      <c r="C15" s="63" t="s">
        <v>224</v>
      </c>
      <c r="D15" s="64"/>
      <c r="E15" s="9"/>
      <c r="F15" s="9"/>
      <c r="G15" s="52">
        <v>35</v>
      </c>
      <c r="H15" s="52">
        <f t="shared" si="1"/>
        <v>8.4</v>
      </c>
      <c r="I15" s="52">
        <f t="shared" si="0"/>
        <v>43.4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H15" s="10"/>
      <c r="BK15" s="9"/>
      <c r="BL15" s="9"/>
      <c r="BM15" s="9"/>
      <c r="BN15" s="9"/>
      <c r="BO15" s="9">
        <v>4</v>
      </c>
      <c r="BP15" s="9"/>
    </row>
    <row r="16" spans="1:68" ht="20.149999999999999" customHeight="1" x14ac:dyDescent="0.35">
      <c r="A16" s="61" t="s">
        <v>236</v>
      </c>
      <c r="B16" s="62">
        <v>53.4</v>
      </c>
      <c r="C16" s="63" t="s">
        <v>222</v>
      </c>
      <c r="D16" s="64"/>
      <c r="E16" s="9"/>
      <c r="F16" s="9"/>
      <c r="G16" s="52">
        <v>35</v>
      </c>
      <c r="H16" s="52">
        <f t="shared" si="1"/>
        <v>8.4</v>
      </c>
      <c r="I16" s="52">
        <f t="shared" si="0"/>
        <v>43.4</v>
      </c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H16" s="10"/>
      <c r="BK16" s="9"/>
      <c r="BL16" s="9"/>
      <c r="BM16" s="9"/>
      <c r="BN16" s="9"/>
      <c r="BO16" s="9"/>
      <c r="BP16" s="9"/>
    </row>
    <row r="17" spans="1:68" ht="20.149999999999999" customHeight="1" x14ac:dyDescent="0.35">
      <c r="A17" s="68" t="s">
        <v>237</v>
      </c>
      <c r="B17" s="66">
        <v>152.19999999999999</v>
      </c>
      <c r="C17" s="28" t="s">
        <v>222</v>
      </c>
      <c r="D17" s="67"/>
      <c r="E17" s="9"/>
      <c r="F17" s="9"/>
      <c r="G17" s="52">
        <v>99.75</v>
      </c>
      <c r="H17" s="52">
        <f t="shared" si="1"/>
        <v>23.939999999999998</v>
      </c>
      <c r="I17" s="52">
        <f t="shared" si="0"/>
        <v>123.69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H17" s="10"/>
      <c r="BK17" s="9"/>
      <c r="BL17" s="9"/>
      <c r="BM17" s="9"/>
      <c r="BN17" s="9"/>
      <c r="BO17" s="9"/>
      <c r="BP17" s="9"/>
    </row>
    <row r="18" spans="1:68" ht="20.149999999999999" customHeight="1" x14ac:dyDescent="0.35">
      <c r="A18" s="68" t="s">
        <v>238</v>
      </c>
      <c r="B18" s="66">
        <v>29.37</v>
      </c>
      <c r="C18" s="28" t="s">
        <v>222</v>
      </c>
      <c r="D18" s="67"/>
      <c r="E18" s="9"/>
      <c r="F18" s="9"/>
      <c r="G18" s="52">
        <v>19.25</v>
      </c>
      <c r="H18" s="52">
        <f t="shared" si="1"/>
        <v>4.62</v>
      </c>
      <c r="I18" s="52">
        <f t="shared" si="0"/>
        <v>23.87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H18" s="10"/>
      <c r="BK18" s="9"/>
      <c r="BL18" s="9"/>
      <c r="BM18" s="9"/>
      <c r="BN18" s="9"/>
      <c r="BO18" s="9">
        <v>2</v>
      </c>
      <c r="BP18" s="9"/>
    </row>
    <row r="19" spans="1:68" ht="20.149999999999999" customHeight="1" x14ac:dyDescent="0.35">
      <c r="A19" s="68" t="s">
        <v>239</v>
      </c>
      <c r="B19" s="66">
        <v>61.66</v>
      </c>
      <c r="C19" s="24" t="s">
        <v>222</v>
      </c>
      <c r="D19" s="67"/>
      <c r="E19" s="9"/>
      <c r="F19" s="9"/>
      <c r="G19" s="52">
        <v>40.409999999999997</v>
      </c>
      <c r="H19" s="52">
        <f t="shared" si="1"/>
        <v>9.6983999999999995</v>
      </c>
      <c r="I19" s="52">
        <f t="shared" si="0"/>
        <v>50.108399999999996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H19" s="10"/>
      <c r="BK19" s="9"/>
      <c r="BL19" s="9"/>
      <c r="BM19" s="9"/>
      <c r="BN19" s="9"/>
      <c r="BO19" s="9"/>
      <c r="BP19" s="9"/>
    </row>
    <row r="20" spans="1:68" x14ac:dyDescent="0.35">
      <c r="A20" s="69" t="s">
        <v>240</v>
      </c>
      <c r="B20" s="70">
        <v>6.1</v>
      </c>
      <c r="C20" s="71" t="s">
        <v>241</v>
      </c>
      <c r="D20" s="72"/>
      <c r="G20" s="51">
        <v>4</v>
      </c>
      <c r="H20" s="52">
        <f t="shared" si="1"/>
        <v>0.96</v>
      </c>
      <c r="I20" s="51">
        <f t="shared" si="0"/>
        <v>4.96</v>
      </c>
    </row>
    <row r="21" spans="1:68" x14ac:dyDescent="0.35">
      <c r="A21" s="61" t="s">
        <v>242</v>
      </c>
      <c r="B21" s="62">
        <v>44.25</v>
      </c>
      <c r="C21" s="63" t="s">
        <v>224</v>
      </c>
      <c r="D21" s="64"/>
      <c r="G21" s="51">
        <v>29</v>
      </c>
      <c r="H21" s="52">
        <f t="shared" si="1"/>
        <v>6.96</v>
      </c>
      <c r="I21" s="51">
        <f t="shared" si="0"/>
        <v>35.96</v>
      </c>
    </row>
    <row r="22" spans="1:68" x14ac:dyDescent="0.35">
      <c r="A22" s="61" t="s">
        <v>243</v>
      </c>
      <c r="B22" s="62">
        <v>44.25</v>
      </c>
      <c r="C22" s="63" t="s">
        <v>224</v>
      </c>
      <c r="D22" s="64"/>
      <c r="G22" s="51">
        <v>29</v>
      </c>
      <c r="H22" s="52">
        <f t="shared" si="1"/>
        <v>6.96</v>
      </c>
      <c r="I22" s="51">
        <f t="shared" si="0"/>
        <v>35.96</v>
      </c>
    </row>
    <row r="23" spans="1:68" x14ac:dyDescent="0.35">
      <c r="A23" s="61" t="s">
        <v>244</v>
      </c>
      <c r="B23" s="62">
        <v>53.4</v>
      </c>
      <c r="C23" s="63" t="s">
        <v>224</v>
      </c>
      <c r="D23" s="64"/>
      <c r="G23" s="51">
        <v>35</v>
      </c>
      <c r="H23" s="52">
        <f t="shared" si="1"/>
        <v>8.4</v>
      </c>
      <c r="I23" s="51">
        <f t="shared" si="0"/>
        <v>43.4</v>
      </c>
    </row>
    <row r="24" spans="1:68" x14ac:dyDescent="0.35">
      <c r="A24" s="61" t="s">
        <v>245</v>
      </c>
      <c r="B24" s="62">
        <v>9.16</v>
      </c>
      <c r="C24" s="63" t="s">
        <v>224</v>
      </c>
      <c r="D24" s="64"/>
      <c r="G24" s="51">
        <v>6</v>
      </c>
      <c r="H24" s="52">
        <f t="shared" si="1"/>
        <v>1.44</v>
      </c>
      <c r="I24" s="51">
        <f t="shared" si="0"/>
        <v>7.4399999999999995</v>
      </c>
    </row>
    <row r="25" spans="1:68" x14ac:dyDescent="0.35">
      <c r="A25" s="69" t="s">
        <v>246</v>
      </c>
      <c r="B25" s="70">
        <v>12.21</v>
      </c>
      <c r="C25" s="71" t="s">
        <v>241</v>
      </c>
      <c r="D25" s="72"/>
      <c r="G25" s="51">
        <v>8</v>
      </c>
      <c r="H25" s="52">
        <f t="shared" si="1"/>
        <v>1.92</v>
      </c>
      <c r="I25" s="51">
        <f t="shared" si="0"/>
        <v>9.92</v>
      </c>
    </row>
    <row r="26" spans="1:68" x14ac:dyDescent="0.35">
      <c r="A26" s="69" t="s">
        <v>247</v>
      </c>
      <c r="B26" s="70">
        <v>12.21</v>
      </c>
      <c r="C26" s="71" t="s">
        <v>241</v>
      </c>
      <c r="D26" s="72"/>
      <c r="G26" s="51">
        <v>8</v>
      </c>
      <c r="H26" s="52">
        <f t="shared" si="1"/>
        <v>1.92</v>
      </c>
      <c r="I26" s="51">
        <f t="shared" si="0"/>
        <v>9.92</v>
      </c>
    </row>
    <row r="27" spans="1:68" x14ac:dyDescent="0.35">
      <c r="A27" s="61" t="s">
        <v>248</v>
      </c>
      <c r="B27" s="62">
        <v>251.76</v>
      </c>
      <c r="C27" s="63" t="s">
        <v>224</v>
      </c>
      <c r="D27" s="64"/>
      <c r="G27" s="51">
        <v>165</v>
      </c>
      <c r="H27" s="52">
        <f t="shared" si="1"/>
        <v>39.6</v>
      </c>
      <c r="I27" s="51">
        <f t="shared" si="0"/>
        <v>204.6</v>
      </c>
    </row>
    <row r="28" spans="1:68" x14ac:dyDescent="0.35">
      <c r="A28" s="68" t="s">
        <v>249</v>
      </c>
      <c r="B28" s="66">
        <v>159.97</v>
      </c>
      <c r="C28" s="28" t="s">
        <v>226</v>
      </c>
      <c r="D28" s="67"/>
      <c r="G28" s="51">
        <v>104.84</v>
      </c>
      <c r="H28" s="52">
        <f t="shared" si="1"/>
        <v>25.1616</v>
      </c>
      <c r="I28" s="51">
        <f>SUM(G28:H28)</f>
        <v>130.0016</v>
      </c>
    </row>
    <row r="29" spans="1:68" x14ac:dyDescent="0.35">
      <c r="A29" s="61" t="s">
        <v>250</v>
      </c>
      <c r="B29" s="62">
        <v>198.36</v>
      </c>
      <c r="C29" s="63" t="s">
        <v>224</v>
      </c>
      <c r="D29" s="64"/>
      <c r="G29" s="51">
        <v>130</v>
      </c>
      <c r="H29" s="52">
        <f t="shared" si="1"/>
        <v>31.2</v>
      </c>
      <c r="I29" s="51">
        <f t="shared" si="0"/>
        <v>161.19999999999999</v>
      </c>
    </row>
    <row r="30" spans="1:68" x14ac:dyDescent="0.35">
      <c r="A30" s="61" t="s">
        <v>251</v>
      </c>
      <c r="B30" s="62">
        <v>244.13</v>
      </c>
      <c r="C30" s="63" t="s">
        <v>224</v>
      </c>
      <c r="D30" s="64"/>
      <c r="G30" s="51">
        <v>160</v>
      </c>
      <c r="H30" s="52">
        <f t="shared" si="1"/>
        <v>38.4</v>
      </c>
      <c r="I30" s="51">
        <f t="shared" si="0"/>
        <v>198.4</v>
      </c>
    </row>
    <row r="31" spans="1:68" x14ac:dyDescent="0.35">
      <c r="A31" s="61" t="s">
        <v>252</v>
      </c>
      <c r="B31" s="62">
        <v>44.25</v>
      </c>
      <c r="C31" s="63" t="s">
        <v>224</v>
      </c>
      <c r="D31" s="64"/>
      <c r="G31" s="51">
        <v>29</v>
      </c>
      <c r="H31" s="52">
        <f t="shared" si="1"/>
        <v>6.96</v>
      </c>
      <c r="I31" s="51">
        <f t="shared" si="0"/>
        <v>35.96</v>
      </c>
    </row>
    <row r="32" spans="1:68" x14ac:dyDescent="0.35">
      <c r="A32" s="61" t="s">
        <v>253</v>
      </c>
      <c r="B32" s="62">
        <v>67.14</v>
      </c>
      <c r="C32" s="63" t="s">
        <v>224</v>
      </c>
      <c r="D32" s="64"/>
      <c r="G32" s="51">
        <v>44</v>
      </c>
      <c r="H32" s="52">
        <f t="shared" si="1"/>
        <v>10.559999999999999</v>
      </c>
      <c r="I32" s="51">
        <f t="shared" si="0"/>
        <v>54.56</v>
      </c>
    </row>
    <row r="33" spans="1:9" x14ac:dyDescent="0.35">
      <c r="A33" s="61" t="s">
        <v>254</v>
      </c>
      <c r="B33" s="62">
        <v>89.26</v>
      </c>
      <c r="C33" s="63" t="s">
        <v>224</v>
      </c>
      <c r="D33" s="64"/>
      <c r="G33" s="51">
        <v>58.5</v>
      </c>
      <c r="H33" s="52">
        <f t="shared" si="1"/>
        <v>14.04</v>
      </c>
      <c r="I33" s="51">
        <f t="shared" si="0"/>
        <v>72.539999999999992</v>
      </c>
    </row>
    <row r="34" spans="1:9" x14ac:dyDescent="0.35">
      <c r="A34" s="61" t="s">
        <v>255</v>
      </c>
      <c r="B34" s="62">
        <v>111.38</v>
      </c>
      <c r="C34" s="63" t="s">
        <v>224</v>
      </c>
      <c r="D34" s="64"/>
      <c r="G34" s="51">
        <v>73</v>
      </c>
      <c r="H34" s="52">
        <f t="shared" si="1"/>
        <v>17.52</v>
      </c>
      <c r="I34" s="51">
        <f t="shared" si="0"/>
        <v>90.52</v>
      </c>
    </row>
    <row r="35" spans="1:9" x14ac:dyDescent="0.35">
      <c r="A35" s="61" t="s">
        <v>256</v>
      </c>
      <c r="B35" s="62">
        <v>67.14</v>
      </c>
      <c r="C35" s="63" t="s">
        <v>224</v>
      </c>
      <c r="D35" s="64"/>
      <c r="G35" s="51">
        <v>44</v>
      </c>
      <c r="H35" s="52">
        <f t="shared" si="1"/>
        <v>10.559999999999999</v>
      </c>
      <c r="I35" s="51">
        <f t="shared" si="0"/>
        <v>54.56</v>
      </c>
    </row>
    <row r="36" spans="1:9" x14ac:dyDescent="0.35">
      <c r="A36" s="61" t="s">
        <v>257</v>
      </c>
      <c r="B36" s="62">
        <v>100.7</v>
      </c>
      <c r="C36" s="63" t="s">
        <v>224</v>
      </c>
      <c r="D36" s="64"/>
      <c r="G36" s="51">
        <v>66</v>
      </c>
      <c r="H36" s="52">
        <f t="shared" si="1"/>
        <v>15.84</v>
      </c>
      <c r="I36" s="51">
        <f t="shared" si="0"/>
        <v>81.84</v>
      </c>
    </row>
    <row r="37" spans="1:9" x14ac:dyDescent="0.35">
      <c r="A37" s="61" t="s">
        <v>258</v>
      </c>
      <c r="B37" s="62">
        <v>134.27000000000001</v>
      </c>
      <c r="C37" s="63" t="s">
        <v>224</v>
      </c>
      <c r="D37" s="64"/>
      <c r="G37" s="51">
        <v>88</v>
      </c>
      <c r="H37" s="52">
        <f t="shared" si="1"/>
        <v>21.119999999999997</v>
      </c>
      <c r="I37" s="51">
        <f t="shared" si="0"/>
        <v>109.12</v>
      </c>
    </row>
    <row r="38" spans="1:9" x14ac:dyDescent="0.35">
      <c r="A38" s="61" t="s">
        <v>259</v>
      </c>
      <c r="B38" s="62">
        <v>167.84</v>
      </c>
      <c r="C38" s="63" t="s">
        <v>224</v>
      </c>
      <c r="D38" s="64"/>
      <c r="G38" s="51">
        <v>110</v>
      </c>
      <c r="H38" s="52">
        <f t="shared" si="1"/>
        <v>26.4</v>
      </c>
      <c r="I38" s="51">
        <f t="shared" si="0"/>
        <v>136.4</v>
      </c>
    </row>
    <row r="39" spans="1:9" x14ac:dyDescent="0.35">
      <c r="A39" s="61" t="s">
        <v>260</v>
      </c>
      <c r="B39" s="62">
        <v>88.5</v>
      </c>
      <c r="C39" s="63" t="s">
        <v>224</v>
      </c>
      <c r="D39" s="64"/>
      <c r="G39" s="51">
        <v>58</v>
      </c>
      <c r="H39" s="52">
        <f t="shared" si="1"/>
        <v>13.92</v>
      </c>
      <c r="I39" s="51">
        <f t="shared" si="0"/>
        <v>71.92</v>
      </c>
    </row>
    <row r="40" spans="1:9" x14ac:dyDescent="0.35">
      <c r="A40" s="61" t="s">
        <v>261</v>
      </c>
      <c r="B40" s="62">
        <v>112.91</v>
      </c>
      <c r="C40" s="63" t="s">
        <v>224</v>
      </c>
      <c r="D40" s="64"/>
      <c r="G40" s="51">
        <v>74</v>
      </c>
      <c r="H40" s="52">
        <f t="shared" si="1"/>
        <v>17.759999999999998</v>
      </c>
      <c r="I40" s="51">
        <f t="shared" si="0"/>
        <v>91.759999999999991</v>
      </c>
    </row>
    <row r="41" spans="1:9" x14ac:dyDescent="0.35">
      <c r="A41" s="68" t="s">
        <v>262</v>
      </c>
      <c r="B41" s="66">
        <v>73.59</v>
      </c>
      <c r="C41" s="28" t="s">
        <v>226</v>
      </c>
      <c r="D41" s="67"/>
      <c r="G41" s="51">
        <v>48.23</v>
      </c>
      <c r="H41" s="52">
        <f t="shared" si="1"/>
        <v>11.575199999999999</v>
      </c>
      <c r="I41" s="51">
        <f>SUM(G41:H41)</f>
        <v>59.805199999999999</v>
      </c>
    </row>
    <row r="42" spans="1:9" x14ac:dyDescent="0.35">
      <c r="A42" s="61" t="s">
        <v>263</v>
      </c>
      <c r="B42" s="62">
        <v>12.21</v>
      </c>
      <c r="C42" s="63" t="s">
        <v>224</v>
      </c>
      <c r="D42" s="64"/>
      <c r="G42" s="51">
        <v>8</v>
      </c>
      <c r="H42" s="52">
        <f t="shared" si="1"/>
        <v>1.92</v>
      </c>
      <c r="I42" s="51">
        <f t="shared" si="0"/>
        <v>9.92</v>
      </c>
    </row>
    <row r="43" spans="1:9" x14ac:dyDescent="0.35">
      <c r="A43" s="68" t="s">
        <v>264</v>
      </c>
      <c r="B43" s="66">
        <v>111.97</v>
      </c>
      <c r="C43" s="28" t="s">
        <v>226</v>
      </c>
      <c r="D43" s="67"/>
      <c r="G43" s="51">
        <v>73.38</v>
      </c>
      <c r="H43" s="52">
        <f t="shared" si="1"/>
        <v>17.611199999999997</v>
      </c>
      <c r="I43" s="51">
        <f t="shared" si="0"/>
        <v>90.991199999999992</v>
      </c>
    </row>
    <row r="44" spans="1:9" x14ac:dyDescent="0.35">
      <c r="A44" s="61" t="s">
        <v>265</v>
      </c>
      <c r="B44" s="62">
        <v>38.15</v>
      </c>
      <c r="C44" s="63" t="s">
        <v>224</v>
      </c>
      <c r="D44" s="64"/>
      <c r="G44" s="51">
        <v>25</v>
      </c>
      <c r="H44" s="52">
        <f t="shared" si="1"/>
        <v>6</v>
      </c>
      <c r="I44" s="51">
        <f t="shared" si="0"/>
        <v>31</v>
      </c>
    </row>
    <row r="45" spans="1:9" x14ac:dyDescent="0.35">
      <c r="A45" s="61" t="s">
        <v>266</v>
      </c>
      <c r="B45" s="62">
        <v>53.4</v>
      </c>
      <c r="C45" s="63" t="s">
        <v>224</v>
      </c>
      <c r="D45" s="64"/>
      <c r="G45" s="51">
        <v>35</v>
      </c>
      <c r="H45" s="52">
        <f t="shared" si="1"/>
        <v>8.4</v>
      </c>
      <c r="I45" s="51">
        <f t="shared" si="0"/>
        <v>43.4</v>
      </c>
    </row>
    <row r="46" spans="1:9" x14ac:dyDescent="0.35">
      <c r="A46" s="61" t="s">
        <v>267</v>
      </c>
      <c r="B46" s="62">
        <v>36.619999999999997</v>
      </c>
      <c r="C46" s="63" t="s">
        <v>224</v>
      </c>
      <c r="D46" s="64"/>
      <c r="G46" s="51">
        <v>24</v>
      </c>
      <c r="H46" s="52">
        <f t="shared" si="1"/>
        <v>5.76</v>
      </c>
      <c r="I46" s="51">
        <f t="shared" si="0"/>
        <v>29.759999999999998</v>
      </c>
    </row>
    <row r="47" spans="1:9" x14ac:dyDescent="0.35">
      <c r="A47" s="61" t="s">
        <v>268</v>
      </c>
      <c r="B47" s="62">
        <v>8.39</v>
      </c>
      <c r="C47" s="63" t="s">
        <v>241</v>
      </c>
      <c r="D47" s="64"/>
      <c r="G47" s="51">
        <v>5.5</v>
      </c>
      <c r="H47" s="52">
        <f t="shared" si="1"/>
        <v>1.3199999999999998</v>
      </c>
      <c r="I47" s="51">
        <f t="shared" si="0"/>
        <v>6.82</v>
      </c>
    </row>
    <row r="48" spans="1:9" x14ac:dyDescent="0.35">
      <c r="A48" s="61" t="s">
        <v>269</v>
      </c>
      <c r="B48" s="62">
        <v>45.78</v>
      </c>
      <c r="C48" s="63" t="s">
        <v>222</v>
      </c>
      <c r="D48" s="64"/>
      <c r="G48" s="51">
        <v>30</v>
      </c>
      <c r="H48" s="52">
        <f t="shared" si="1"/>
        <v>7.1999999999999993</v>
      </c>
      <c r="I48" s="51">
        <f t="shared" si="0"/>
        <v>37.200000000000003</v>
      </c>
    </row>
    <row r="49" spans="1:9" x14ac:dyDescent="0.35">
      <c r="A49" s="61" t="s">
        <v>270</v>
      </c>
      <c r="B49" s="62">
        <v>183.1</v>
      </c>
      <c r="C49" s="63" t="s">
        <v>222</v>
      </c>
      <c r="D49" s="64"/>
      <c r="G49" s="51">
        <v>120</v>
      </c>
      <c r="H49" s="52">
        <f t="shared" si="1"/>
        <v>28.799999999999997</v>
      </c>
      <c r="I49" s="51">
        <f t="shared" si="0"/>
        <v>148.80000000000001</v>
      </c>
    </row>
    <row r="50" spans="1:9" x14ac:dyDescent="0.35">
      <c r="A50" s="61" t="s">
        <v>271</v>
      </c>
      <c r="B50" s="62">
        <v>53.4</v>
      </c>
      <c r="C50" s="63" t="s">
        <v>222</v>
      </c>
      <c r="D50" s="64"/>
      <c r="G50" s="51">
        <v>35</v>
      </c>
      <c r="H50" s="52">
        <f t="shared" si="1"/>
        <v>8.4</v>
      </c>
      <c r="I50" s="51">
        <f t="shared" si="0"/>
        <v>43.4</v>
      </c>
    </row>
    <row r="51" spans="1:9" x14ac:dyDescent="0.35">
      <c r="A51" s="61" t="s">
        <v>272</v>
      </c>
      <c r="B51" s="62">
        <v>198.36</v>
      </c>
      <c r="C51" s="63" t="s">
        <v>222</v>
      </c>
      <c r="D51" s="64"/>
      <c r="G51" s="51">
        <v>130</v>
      </c>
      <c r="H51" s="52">
        <f t="shared" si="1"/>
        <v>31.2</v>
      </c>
      <c r="I51" s="51">
        <f t="shared" si="0"/>
        <v>161.19999999999999</v>
      </c>
    </row>
    <row r="52" spans="1:9" x14ac:dyDescent="0.35">
      <c r="A52" s="73" t="s">
        <v>273</v>
      </c>
      <c r="B52" s="66">
        <v>93.29</v>
      </c>
      <c r="C52" s="24" t="s">
        <v>222</v>
      </c>
      <c r="D52" s="67"/>
      <c r="G52" s="51">
        <v>61.14</v>
      </c>
      <c r="H52" s="52">
        <f t="shared" si="1"/>
        <v>14.6736</v>
      </c>
      <c r="I52" s="51">
        <f t="shared" si="0"/>
        <v>75.813600000000008</v>
      </c>
    </row>
    <row r="53" spans="1:9" x14ac:dyDescent="0.35">
      <c r="A53" s="61" t="s">
        <v>274</v>
      </c>
      <c r="B53" s="62">
        <v>38.15</v>
      </c>
      <c r="C53" s="63" t="s">
        <v>241</v>
      </c>
      <c r="D53" s="64"/>
      <c r="G53" s="51">
        <v>25</v>
      </c>
      <c r="H53" s="52">
        <f t="shared" si="1"/>
        <v>6</v>
      </c>
      <c r="I53" s="51">
        <f t="shared" si="0"/>
        <v>31</v>
      </c>
    </row>
    <row r="54" spans="1:9" x14ac:dyDescent="0.35">
      <c r="A54" s="61" t="s">
        <v>275</v>
      </c>
      <c r="B54" s="62">
        <v>27.47</v>
      </c>
      <c r="C54" s="63" t="s">
        <v>241</v>
      </c>
      <c r="D54" s="64"/>
      <c r="G54" s="51">
        <v>18</v>
      </c>
      <c r="H54" s="52">
        <f t="shared" si="1"/>
        <v>4.32</v>
      </c>
      <c r="I54" s="51">
        <f t="shared" si="0"/>
        <v>22.32</v>
      </c>
    </row>
    <row r="55" spans="1:9" x14ac:dyDescent="0.35">
      <c r="A55" s="61" t="s">
        <v>276</v>
      </c>
      <c r="B55" s="62">
        <v>76.290000000000006</v>
      </c>
      <c r="C55" s="63" t="s">
        <v>224</v>
      </c>
      <c r="D55" s="64"/>
      <c r="G55" s="51">
        <v>50</v>
      </c>
      <c r="H55" s="52">
        <f t="shared" si="1"/>
        <v>12</v>
      </c>
      <c r="I55" s="51">
        <f t="shared" si="0"/>
        <v>62</v>
      </c>
    </row>
    <row r="56" spans="1:9" x14ac:dyDescent="0.35">
      <c r="A56" s="61" t="s">
        <v>277</v>
      </c>
      <c r="B56" s="62">
        <v>91.55</v>
      </c>
      <c r="C56" s="63" t="s">
        <v>224</v>
      </c>
      <c r="D56" s="64"/>
      <c r="G56" s="51">
        <v>60</v>
      </c>
      <c r="H56" s="52">
        <f t="shared" si="1"/>
        <v>14.399999999999999</v>
      </c>
      <c r="I56" s="51">
        <f t="shared" si="0"/>
        <v>74.400000000000006</v>
      </c>
    </row>
    <row r="57" spans="1:9" x14ac:dyDescent="0.35">
      <c r="A57" s="61" t="s">
        <v>278</v>
      </c>
      <c r="B57" s="62">
        <v>114.44</v>
      </c>
      <c r="C57" s="63" t="s">
        <v>224</v>
      </c>
      <c r="D57" s="64"/>
      <c r="G57" s="51">
        <v>75</v>
      </c>
      <c r="H57" s="52">
        <f t="shared" si="1"/>
        <v>18</v>
      </c>
      <c r="I57" s="51">
        <f t="shared" si="0"/>
        <v>93</v>
      </c>
    </row>
    <row r="58" spans="1:9" x14ac:dyDescent="0.35">
      <c r="A58" s="61" t="s">
        <v>279</v>
      </c>
      <c r="B58" s="62">
        <v>106.81</v>
      </c>
      <c r="C58" s="63" t="s">
        <v>241</v>
      </c>
      <c r="D58" s="64"/>
      <c r="G58" s="51">
        <v>70</v>
      </c>
      <c r="H58" s="52">
        <f t="shared" si="1"/>
        <v>16.8</v>
      </c>
      <c r="I58" s="51">
        <f t="shared" si="0"/>
        <v>86.8</v>
      </c>
    </row>
    <row r="59" spans="1:9" x14ac:dyDescent="0.35">
      <c r="A59" s="61" t="s">
        <v>280</v>
      </c>
      <c r="B59" s="62">
        <v>76.290000000000006</v>
      </c>
      <c r="C59" s="63" t="s">
        <v>241</v>
      </c>
      <c r="D59" s="64"/>
      <c r="G59" s="51">
        <v>50</v>
      </c>
      <c r="H59" s="52">
        <f t="shared" si="1"/>
        <v>12</v>
      </c>
      <c r="I59" s="51">
        <f t="shared" si="0"/>
        <v>62</v>
      </c>
    </row>
    <row r="60" spans="1:9" x14ac:dyDescent="0.35">
      <c r="A60" s="61" t="s">
        <v>281</v>
      </c>
      <c r="B60" s="62">
        <v>54.93</v>
      </c>
      <c r="C60" s="63" t="s">
        <v>241</v>
      </c>
      <c r="D60" s="64"/>
      <c r="G60" s="51">
        <v>36</v>
      </c>
      <c r="H60" s="52">
        <f t="shared" si="1"/>
        <v>8.64</v>
      </c>
      <c r="I60" s="51">
        <f t="shared" si="0"/>
        <v>44.64</v>
      </c>
    </row>
    <row r="61" spans="1:9" x14ac:dyDescent="0.35">
      <c r="A61" s="61" t="s">
        <v>282</v>
      </c>
      <c r="B61" s="62">
        <v>27.47</v>
      </c>
      <c r="C61" s="63" t="s">
        <v>241</v>
      </c>
      <c r="D61" s="64"/>
      <c r="G61" s="51">
        <v>18</v>
      </c>
      <c r="H61" s="52">
        <f t="shared" si="1"/>
        <v>4.32</v>
      </c>
      <c r="I61" s="51">
        <f t="shared" si="0"/>
        <v>22.32</v>
      </c>
    </row>
    <row r="62" spans="1:9" x14ac:dyDescent="0.35">
      <c r="A62" s="61" t="s">
        <v>283</v>
      </c>
      <c r="B62" s="62">
        <v>38.15</v>
      </c>
      <c r="C62" s="63" t="s">
        <v>241</v>
      </c>
      <c r="D62" s="64"/>
      <c r="G62" s="51">
        <v>25</v>
      </c>
      <c r="H62" s="52">
        <f t="shared" si="1"/>
        <v>6</v>
      </c>
      <c r="I62" s="51">
        <f t="shared" si="0"/>
        <v>31</v>
      </c>
    </row>
    <row r="63" spans="1:9" x14ac:dyDescent="0.35">
      <c r="A63" s="69" t="s">
        <v>284</v>
      </c>
      <c r="B63" s="70">
        <v>8.39</v>
      </c>
      <c r="C63" s="71" t="s">
        <v>241</v>
      </c>
      <c r="D63" s="72"/>
      <c r="G63" s="51">
        <v>5.5</v>
      </c>
      <c r="H63" s="52">
        <f t="shared" si="1"/>
        <v>1.3199999999999998</v>
      </c>
      <c r="I63" s="51">
        <f t="shared" si="0"/>
        <v>6.82</v>
      </c>
    </row>
    <row r="64" spans="1:9" x14ac:dyDescent="0.35">
      <c r="A64" s="69" t="s">
        <v>285</v>
      </c>
      <c r="B64" s="70">
        <v>13.73</v>
      </c>
      <c r="C64" s="71" t="s">
        <v>241</v>
      </c>
      <c r="D64" s="72"/>
      <c r="G64" s="51">
        <v>9</v>
      </c>
      <c r="H64" s="52">
        <f t="shared" si="1"/>
        <v>2.16</v>
      </c>
      <c r="I64" s="51">
        <f t="shared" si="0"/>
        <v>11.16</v>
      </c>
    </row>
    <row r="65" spans="1:9" x14ac:dyDescent="0.35">
      <c r="A65" s="69" t="s">
        <v>286</v>
      </c>
      <c r="B65" s="70">
        <v>15.26</v>
      </c>
      <c r="C65" s="71" t="s">
        <v>241</v>
      </c>
      <c r="D65" s="72"/>
      <c r="G65" s="51">
        <v>10</v>
      </c>
      <c r="H65" s="52">
        <f t="shared" si="1"/>
        <v>2.4</v>
      </c>
      <c r="I65" s="51">
        <f t="shared" si="0"/>
        <v>12.4</v>
      </c>
    </row>
    <row r="66" spans="1:9" x14ac:dyDescent="0.35">
      <c r="A66" s="69" t="s">
        <v>287</v>
      </c>
      <c r="B66" s="70">
        <v>13.73</v>
      </c>
      <c r="C66" s="71" t="s">
        <v>241</v>
      </c>
      <c r="D66" s="72"/>
      <c r="G66" s="51">
        <v>9</v>
      </c>
      <c r="H66" s="52">
        <f t="shared" si="1"/>
        <v>2.16</v>
      </c>
      <c r="I66" s="51">
        <f t="shared" si="0"/>
        <v>11.16</v>
      </c>
    </row>
    <row r="67" spans="1:9" x14ac:dyDescent="0.35">
      <c r="A67" s="69" t="s">
        <v>288</v>
      </c>
      <c r="B67" s="70">
        <v>8.39</v>
      </c>
      <c r="C67" s="71" t="s">
        <v>241</v>
      </c>
      <c r="D67" s="72"/>
      <c r="G67" s="51">
        <v>5.5</v>
      </c>
      <c r="H67" s="52">
        <f t="shared" si="1"/>
        <v>1.3199999999999998</v>
      </c>
      <c r="I67" s="51">
        <f t="shared" si="0"/>
        <v>6.82</v>
      </c>
    </row>
    <row r="68" spans="1:9" x14ac:dyDescent="0.35">
      <c r="A68" s="69" t="s">
        <v>289</v>
      </c>
      <c r="B68" s="70">
        <v>13.73</v>
      </c>
      <c r="C68" s="71" t="s">
        <v>241</v>
      </c>
      <c r="D68" s="72"/>
      <c r="G68" s="51">
        <v>9</v>
      </c>
      <c r="H68" s="52">
        <f t="shared" si="1"/>
        <v>2.16</v>
      </c>
      <c r="I68" s="51">
        <f t="shared" si="0"/>
        <v>11.16</v>
      </c>
    </row>
    <row r="69" spans="1:9" x14ac:dyDescent="0.35">
      <c r="A69" s="69" t="s">
        <v>290</v>
      </c>
      <c r="B69" s="70">
        <v>13.73</v>
      </c>
      <c r="C69" s="71" t="s">
        <v>241</v>
      </c>
      <c r="D69" s="72"/>
      <c r="G69" s="51">
        <v>9</v>
      </c>
      <c r="H69" s="52">
        <f t="shared" si="1"/>
        <v>2.16</v>
      </c>
      <c r="I69" s="51">
        <f t="shared" ref="I69:I81" si="2">SUM(G69:H69)</f>
        <v>11.16</v>
      </c>
    </row>
    <row r="70" spans="1:9" x14ac:dyDescent="0.35">
      <c r="A70" s="68" t="s">
        <v>291</v>
      </c>
      <c r="B70" s="66">
        <v>48.2</v>
      </c>
      <c r="C70" s="24" t="s">
        <v>292</v>
      </c>
      <c r="D70" s="67"/>
      <c r="G70" s="51">
        <v>31.59</v>
      </c>
      <c r="H70" s="52">
        <f t="shared" ref="H70:H81" si="3">G70*24%</f>
        <v>7.5815999999999999</v>
      </c>
      <c r="I70" s="51">
        <f t="shared" si="2"/>
        <v>39.171599999999998</v>
      </c>
    </row>
    <row r="71" spans="1:9" x14ac:dyDescent="0.35">
      <c r="A71" s="68" t="s">
        <v>293</v>
      </c>
      <c r="B71" s="66">
        <v>13.49</v>
      </c>
      <c r="C71" s="24" t="s">
        <v>292</v>
      </c>
      <c r="D71" s="67"/>
      <c r="G71" s="51">
        <v>8.84</v>
      </c>
      <c r="H71" s="52">
        <f t="shared" si="3"/>
        <v>2.1215999999999999</v>
      </c>
      <c r="I71" s="51">
        <f t="shared" si="2"/>
        <v>10.961600000000001</v>
      </c>
    </row>
    <row r="72" spans="1:9" x14ac:dyDescent="0.35">
      <c r="A72" s="61" t="s">
        <v>294</v>
      </c>
      <c r="B72" s="62">
        <v>137.32</v>
      </c>
      <c r="C72" s="63" t="s">
        <v>222</v>
      </c>
      <c r="D72" s="64"/>
      <c r="G72" s="51">
        <v>90</v>
      </c>
      <c r="H72" s="52">
        <f t="shared" si="3"/>
        <v>21.599999999999998</v>
      </c>
      <c r="I72" s="51">
        <f t="shared" si="2"/>
        <v>111.6</v>
      </c>
    </row>
    <row r="73" spans="1:9" x14ac:dyDescent="0.35">
      <c r="A73" s="61" t="s">
        <v>295</v>
      </c>
      <c r="B73" s="62">
        <v>15.26</v>
      </c>
      <c r="C73" s="63" t="s">
        <v>224</v>
      </c>
      <c r="D73" s="64"/>
      <c r="G73" s="52">
        <v>10</v>
      </c>
      <c r="H73" s="52">
        <f t="shared" si="3"/>
        <v>2.4</v>
      </c>
      <c r="I73" s="52">
        <f t="shared" si="2"/>
        <v>12.4</v>
      </c>
    </row>
    <row r="74" spans="1:9" x14ac:dyDescent="0.35">
      <c r="A74" s="61" t="s">
        <v>296</v>
      </c>
      <c r="B74" s="62">
        <v>18.309999999999999</v>
      </c>
      <c r="C74" s="63" t="s">
        <v>224</v>
      </c>
      <c r="D74" s="64"/>
      <c r="G74" s="49">
        <v>12</v>
      </c>
      <c r="H74" s="49">
        <f t="shared" si="3"/>
        <v>2.88</v>
      </c>
      <c r="I74" s="49">
        <f t="shared" si="2"/>
        <v>14.879999999999999</v>
      </c>
    </row>
    <row r="75" spans="1:9" x14ac:dyDescent="0.35">
      <c r="A75" s="65" t="s">
        <v>297</v>
      </c>
      <c r="B75" s="70">
        <v>15.26</v>
      </c>
      <c r="C75" s="71" t="s">
        <v>241</v>
      </c>
      <c r="D75" s="72"/>
      <c r="G75" s="51">
        <v>10</v>
      </c>
      <c r="H75" s="52">
        <f t="shared" si="3"/>
        <v>2.4</v>
      </c>
      <c r="I75" s="51">
        <f t="shared" si="2"/>
        <v>12.4</v>
      </c>
    </row>
    <row r="76" spans="1:9" x14ac:dyDescent="0.35">
      <c r="A76" s="65" t="s">
        <v>298</v>
      </c>
      <c r="B76" s="70">
        <v>32.04</v>
      </c>
      <c r="C76" s="71" t="s">
        <v>222</v>
      </c>
      <c r="D76" s="72"/>
      <c r="G76" s="51">
        <v>21</v>
      </c>
      <c r="H76" s="52">
        <f t="shared" si="3"/>
        <v>5.04</v>
      </c>
      <c r="I76" s="51">
        <f t="shared" si="2"/>
        <v>26.04</v>
      </c>
    </row>
    <row r="77" spans="1:9" x14ac:dyDescent="0.35">
      <c r="A77" s="65" t="s">
        <v>299</v>
      </c>
      <c r="B77" s="70">
        <v>48.06</v>
      </c>
      <c r="C77" s="71" t="s">
        <v>222</v>
      </c>
      <c r="D77" s="72"/>
      <c r="G77" s="51">
        <v>31.5</v>
      </c>
      <c r="H77" s="52">
        <f t="shared" si="3"/>
        <v>7.56</v>
      </c>
      <c r="I77" s="51">
        <f t="shared" si="2"/>
        <v>39.06</v>
      </c>
    </row>
    <row r="78" spans="1:9" x14ac:dyDescent="0.35">
      <c r="A78" s="65" t="s">
        <v>300</v>
      </c>
      <c r="B78" s="70">
        <v>72.099999999999994</v>
      </c>
      <c r="C78" s="71" t="s">
        <v>222</v>
      </c>
      <c r="D78" s="72"/>
      <c r="G78" s="51">
        <v>47.25</v>
      </c>
      <c r="H78" s="52">
        <f t="shared" si="3"/>
        <v>11.34</v>
      </c>
      <c r="I78" s="51">
        <f t="shared" si="2"/>
        <v>58.59</v>
      </c>
    </row>
    <row r="79" spans="1:9" x14ac:dyDescent="0.35">
      <c r="A79" s="65" t="s">
        <v>301</v>
      </c>
      <c r="B79" s="70">
        <v>108.15</v>
      </c>
      <c r="C79" s="71" t="s">
        <v>222</v>
      </c>
      <c r="D79" s="72"/>
      <c r="G79" s="51">
        <v>70.88</v>
      </c>
      <c r="H79" s="52">
        <f t="shared" si="3"/>
        <v>17.011199999999999</v>
      </c>
      <c r="I79" s="51">
        <f t="shared" si="2"/>
        <v>87.891199999999998</v>
      </c>
    </row>
    <row r="80" spans="1:9" x14ac:dyDescent="0.35">
      <c r="A80" s="65" t="s">
        <v>302</v>
      </c>
      <c r="B80" s="95">
        <v>162.22999999999999</v>
      </c>
      <c r="C80" s="71" t="s">
        <v>222</v>
      </c>
      <c r="D80" s="72"/>
      <c r="G80" s="51">
        <v>106.32</v>
      </c>
      <c r="H80" s="52">
        <f t="shared" si="3"/>
        <v>25.516799999999996</v>
      </c>
      <c r="I80" s="51">
        <f t="shared" si="2"/>
        <v>131.83679999999998</v>
      </c>
    </row>
    <row r="81" spans="1:9" ht="18.350000000000001" thickBot="1" x14ac:dyDescent="0.4">
      <c r="A81" s="74" t="s">
        <v>303</v>
      </c>
      <c r="B81" s="75">
        <v>243.34</v>
      </c>
      <c r="C81" s="76" t="s">
        <v>222</v>
      </c>
      <c r="D81" s="77"/>
      <c r="G81" s="51">
        <v>159.47999999999999</v>
      </c>
      <c r="H81" s="52">
        <f t="shared" si="3"/>
        <v>38.275199999999998</v>
      </c>
      <c r="I81" s="51">
        <f t="shared" si="2"/>
        <v>197.7552</v>
      </c>
    </row>
    <row r="83" spans="1:9" ht="18.649999999999999" customHeight="1" x14ac:dyDescent="0.35">
      <c r="A83" s="131" t="s">
        <v>304</v>
      </c>
      <c r="B83" s="131"/>
      <c r="C83" s="131"/>
      <c r="D83" s="131"/>
    </row>
    <row r="84" spans="1:9" x14ac:dyDescent="0.35">
      <c r="A84" s="78"/>
      <c r="B84" s="79"/>
      <c r="C84" s="80"/>
      <c r="D84" s="81"/>
    </row>
  </sheetData>
  <sheetProtection algorithmName="SHA-512" hashValue="Bau//Qpv5TtUJY89W8mQwDb1yoZv/vj753SbjYZ5LAElGkpS7HF9LVtFTPDljD4BDOYS+4vymuruWEU9p4dOyQ==" saltValue="atdy6jVRIhS8GNaciT4IbA==" spinCount="100000" sheet="1" objects="1" scenarios="1"/>
  <mergeCells count="4">
    <mergeCell ref="A1:D1"/>
    <mergeCell ref="A2:D2"/>
    <mergeCell ref="B3:C3"/>
    <mergeCell ref="A83:D8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BC1D-778F-4E7D-9821-139E6E12EE24}">
  <sheetPr>
    <pageSetUpPr fitToPage="1"/>
  </sheetPr>
  <dimension ref="A1:H31"/>
  <sheetViews>
    <sheetView zoomScale="85" zoomScaleNormal="85" workbookViewId="0">
      <selection activeCell="F6" sqref="F6:F17"/>
    </sheetView>
  </sheetViews>
  <sheetFormatPr baseColWidth="10" defaultRowHeight="15.05" x14ac:dyDescent="0.3"/>
  <cols>
    <col min="1" max="1" width="28.21875" customWidth="1"/>
    <col min="2" max="3" width="13.88671875" customWidth="1"/>
    <col min="4" max="4" width="14.5546875" customWidth="1"/>
    <col min="5" max="5" width="15.33203125" customWidth="1"/>
    <col min="6" max="6" width="15.6640625" customWidth="1"/>
    <col min="7" max="7" width="24.88671875" customWidth="1"/>
    <col min="8" max="8" width="23.33203125" customWidth="1"/>
  </cols>
  <sheetData>
    <row r="1" spans="1:8" ht="17.7" x14ac:dyDescent="0.3">
      <c r="A1" s="132" t="s">
        <v>312</v>
      </c>
      <c r="B1" s="133"/>
      <c r="C1" s="133"/>
      <c r="D1" s="133"/>
      <c r="E1" s="133"/>
      <c r="F1" s="133"/>
      <c r="G1" s="133"/>
      <c r="H1" s="133"/>
    </row>
    <row r="2" spans="1:8" ht="18.350000000000001" thickBot="1" x14ac:dyDescent="0.35">
      <c r="A2" s="134" t="s">
        <v>313</v>
      </c>
      <c r="B2" s="135"/>
      <c r="C2" s="135"/>
      <c r="D2" s="135"/>
      <c r="E2" s="135"/>
      <c r="F2" s="135"/>
      <c r="G2" s="135"/>
      <c r="H2" s="135"/>
    </row>
    <row r="5" spans="1:8" ht="76.599999999999994" customHeight="1" x14ac:dyDescent="0.3">
      <c r="A5" s="98"/>
      <c r="B5" s="99" t="s">
        <v>330</v>
      </c>
      <c r="C5" s="99" t="s">
        <v>331</v>
      </c>
      <c r="D5" s="100" t="s">
        <v>314</v>
      </c>
      <c r="E5" s="101" t="s">
        <v>315</v>
      </c>
      <c r="F5" s="101" t="s">
        <v>316</v>
      </c>
      <c r="G5" s="101" t="s">
        <v>317</v>
      </c>
      <c r="H5" s="102" t="s">
        <v>318</v>
      </c>
    </row>
    <row r="6" spans="1:8" x14ac:dyDescent="0.3">
      <c r="A6" s="136" t="s">
        <v>319</v>
      </c>
      <c r="B6" s="137">
        <v>475</v>
      </c>
      <c r="C6" s="137">
        <v>1500</v>
      </c>
      <c r="D6" s="137">
        <v>34.24</v>
      </c>
      <c r="E6" s="100" t="s">
        <v>320</v>
      </c>
      <c r="F6" s="147"/>
      <c r="G6" s="137">
        <f>F6+F7+F8+F9</f>
        <v>0</v>
      </c>
      <c r="H6" s="138">
        <f>G6*B6+C6*G6</f>
        <v>0</v>
      </c>
    </row>
    <row r="7" spans="1:8" ht="30.15" x14ac:dyDescent="0.3">
      <c r="A7" s="136"/>
      <c r="B7" s="137"/>
      <c r="C7" s="137"/>
      <c r="D7" s="137"/>
      <c r="E7" s="100" t="s">
        <v>321</v>
      </c>
      <c r="F7" s="147"/>
      <c r="G7" s="137"/>
      <c r="H7" s="138"/>
    </row>
    <row r="8" spans="1:8" x14ac:dyDescent="0.3">
      <c r="A8" s="136"/>
      <c r="B8" s="137"/>
      <c r="C8" s="137"/>
      <c r="D8" s="137"/>
      <c r="E8" s="100" t="s">
        <v>322</v>
      </c>
      <c r="F8" s="147"/>
      <c r="G8" s="137"/>
      <c r="H8" s="138"/>
    </row>
    <row r="9" spans="1:8" x14ac:dyDescent="0.3">
      <c r="A9" s="136"/>
      <c r="B9" s="137"/>
      <c r="C9" s="137"/>
      <c r="D9" s="137"/>
      <c r="E9" s="100" t="s">
        <v>323</v>
      </c>
      <c r="F9" s="147"/>
      <c r="G9" s="137"/>
      <c r="H9" s="138"/>
    </row>
    <row r="10" spans="1:8" x14ac:dyDescent="0.3">
      <c r="A10" s="137" t="s">
        <v>324</v>
      </c>
      <c r="B10" s="137">
        <v>1300</v>
      </c>
      <c r="C10" s="137">
        <v>0</v>
      </c>
      <c r="D10" s="137">
        <v>41.73</v>
      </c>
      <c r="E10" s="100" t="s">
        <v>320</v>
      </c>
      <c r="F10" s="147"/>
      <c r="G10" s="137">
        <f>F10+F11+F12+F13</f>
        <v>0</v>
      </c>
      <c r="H10" s="138">
        <f t="shared" ref="H10" si="0">G10*B10+C10*G10</f>
        <v>0</v>
      </c>
    </row>
    <row r="11" spans="1:8" ht="30.15" x14ac:dyDescent="0.3">
      <c r="A11" s="137"/>
      <c r="B11" s="137"/>
      <c r="C11" s="137"/>
      <c r="D11" s="137"/>
      <c r="E11" s="100" t="s">
        <v>321</v>
      </c>
      <c r="F11" s="147"/>
      <c r="G11" s="137"/>
      <c r="H11" s="138"/>
    </row>
    <row r="12" spans="1:8" x14ac:dyDescent="0.3">
      <c r="A12" s="137"/>
      <c r="B12" s="137"/>
      <c r="C12" s="137"/>
      <c r="D12" s="137"/>
      <c r="E12" s="100" t="s">
        <v>322</v>
      </c>
      <c r="F12" s="147"/>
      <c r="G12" s="137"/>
      <c r="H12" s="138"/>
    </row>
    <row r="13" spans="1:8" x14ac:dyDescent="0.3">
      <c r="A13" s="137"/>
      <c r="B13" s="137"/>
      <c r="C13" s="137"/>
      <c r="D13" s="137"/>
      <c r="E13" s="100" t="s">
        <v>323</v>
      </c>
      <c r="F13" s="147"/>
      <c r="G13" s="137"/>
      <c r="H13" s="138"/>
    </row>
    <row r="14" spans="1:8" x14ac:dyDescent="0.3">
      <c r="A14" s="137" t="s">
        <v>325</v>
      </c>
      <c r="B14" s="137">
        <v>36</v>
      </c>
      <c r="C14" s="137">
        <v>50</v>
      </c>
      <c r="D14" s="137">
        <v>26.65</v>
      </c>
      <c r="E14" s="100" t="s">
        <v>320</v>
      </c>
      <c r="F14" s="147"/>
      <c r="G14" s="137">
        <f>F14+F15+F16+F17</f>
        <v>0</v>
      </c>
      <c r="H14" s="138">
        <f t="shared" ref="H14" si="1">G14*B14+C14*G14</f>
        <v>0</v>
      </c>
    </row>
    <row r="15" spans="1:8" ht="30.15" x14ac:dyDescent="0.3">
      <c r="A15" s="137"/>
      <c r="B15" s="137"/>
      <c r="C15" s="137"/>
      <c r="D15" s="137"/>
      <c r="E15" s="100" t="s">
        <v>321</v>
      </c>
      <c r="F15" s="147"/>
      <c r="G15" s="137"/>
      <c r="H15" s="138"/>
    </row>
    <row r="16" spans="1:8" x14ac:dyDescent="0.3">
      <c r="A16" s="137"/>
      <c r="B16" s="137"/>
      <c r="C16" s="137"/>
      <c r="D16" s="137"/>
      <c r="E16" s="100" t="s">
        <v>322</v>
      </c>
      <c r="F16" s="147"/>
      <c r="G16" s="137"/>
      <c r="H16" s="138"/>
    </row>
    <row r="17" spans="1:8" x14ac:dyDescent="0.3">
      <c r="A17" s="137"/>
      <c r="B17" s="137"/>
      <c r="C17" s="137"/>
      <c r="D17" s="137"/>
      <c r="E17" s="100" t="s">
        <v>323</v>
      </c>
      <c r="F17" s="147"/>
      <c r="G17" s="137"/>
      <c r="H17" s="138"/>
    </row>
    <row r="18" spans="1:8" ht="28.5" customHeight="1" x14ac:dyDescent="0.3">
      <c r="A18" s="104"/>
      <c r="B18" s="105"/>
      <c r="C18" s="105"/>
      <c r="D18" s="106"/>
      <c r="E18" s="107"/>
      <c r="F18" s="146">
        <f>'Materiales Complem Privel'!L66</f>
        <v>0</v>
      </c>
      <c r="G18" s="108"/>
      <c r="H18" s="109"/>
    </row>
    <row r="19" spans="1:8" ht="30.15" x14ac:dyDescent="0.3">
      <c r="A19" s="110" t="s">
        <v>332</v>
      </c>
      <c r="B19" s="139" t="s">
        <v>326</v>
      </c>
      <c r="C19" s="139"/>
      <c r="D19" s="139"/>
      <c r="E19" s="139"/>
      <c r="F19" s="139"/>
      <c r="G19" s="139"/>
      <c r="H19" s="103">
        <f>'Materiales Complem Privel'!K66</f>
        <v>7079.99</v>
      </c>
    </row>
    <row r="20" spans="1:8" ht="58.6" customHeight="1" thickBot="1" x14ac:dyDescent="0.35">
      <c r="A20" s="111" t="s">
        <v>335</v>
      </c>
      <c r="B20" s="139" t="s">
        <v>327</v>
      </c>
      <c r="C20" s="139"/>
      <c r="D20" s="139"/>
      <c r="E20" s="139"/>
      <c r="F20" s="139"/>
      <c r="G20" s="139"/>
      <c r="H20" s="112">
        <f>'Materiales Complem Privel'!L66</f>
        <v>0</v>
      </c>
    </row>
    <row r="21" spans="1:8" ht="58.6" customHeight="1" thickBot="1" x14ac:dyDescent="0.35">
      <c r="A21" s="111" t="s">
        <v>337</v>
      </c>
      <c r="B21" s="139" t="s">
        <v>339</v>
      </c>
      <c r="C21" s="139"/>
      <c r="D21" s="139"/>
      <c r="E21" s="139"/>
      <c r="F21" s="139"/>
      <c r="G21" s="139"/>
      <c r="H21" s="112">
        <f>'Materiales Complem Privel'!AX66</f>
        <v>0</v>
      </c>
    </row>
    <row r="22" spans="1:8" ht="58.6" customHeight="1" x14ac:dyDescent="0.3">
      <c r="A22" s="110" t="s">
        <v>334</v>
      </c>
      <c r="B22" s="139" t="s">
        <v>326</v>
      </c>
      <c r="C22" s="139"/>
      <c r="D22" s="139"/>
      <c r="E22" s="139"/>
      <c r="F22" s="139"/>
      <c r="G22" s="139"/>
      <c r="H22" s="103">
        <f>'Materiales Complem Sagris'!K66</f>
        <v>9536.14</v>
      </c>
    </row>
    <row r="23" spans="1:8" ht="58.6" customHeight="1" thickBot="1" x14ac:dyDescent="0.35">
      <c r="A23" s="111" t="s">
        <v>333</v>
      </c>
      <c r="B23" s="139" t="s">
        <v>327</v>
      </c>
      <c r="C23" s="139"/>
      <c r="D23" s="139"/>
      <c r="E23" s="139"/>
      <c r="F23" s="139"/>
      <c r="G23" s="139"/>
      <c r="H23" s="112">
        <f>'Materiales Complem Sagris'!L66</f>
        <v>0</v>
      </c>
    </row>
    <row r="24" spans="1:8" ht="58.6" customHeight="1" thickBot="1" x14ac:dyDescent="0.35">
      <c r="A24" s="111" t="s">
        <v>338</v>
      </c>
      <c r="B24" s="139" t="s">
        <v>339</v>
      </c>
      <c r="C24" s="139"/>
      <c r="D24" s="139"/>
      <c r="E24" s="139"/>
      <c r="F24" s="139"/>
      <c r="G24" s="139"/>
      <c r="H24" s="112">
        <f>'Materiales Complem Sagris'!AX66</f>
        <v>0</v>
      </c>
    </row>
    <row r="25" spans="1:8" ht="15.75" thickBot="1" x14ac:dyDescent="0.35"/>
    <row r="26" spans="1:8" ht="39.950000000000003" customHeight="1" thickBot="1" x14ac:dyDescent="0.35">
      <c r="B26" s="140" t="s">
        <v>328</v>
      </c>
      <c r="C26" s="141"/>
      <c r="D26" s="141"/>
      <c r="E26" s="141"/>
      <c r="F26" s="141"/>
      <c r="G26" s="142"/>
      <c r="H26" s="113">
        <f>H6+H10+H14+H19+H20+H22+H24+H21+H23</f>
        <v>16616.129999999997</v>
      </c>
    </row>
    <row r="28" spans="1:8" x14ac:dyDescent="0.3">
      <c r="A28" t="s">
        <v>329</v>
      </c>
    </row>
    <row r="31" spans="1:8" x14ac:dyDescent="0.3">
      <c r="G31" t="s">
        <v>304</v>
      </c>
    </row>
  </sheetData>
  <sheetProtection algorithmName="SHA-512" hashValue="+gOizQi4QlSUO/Lf80pfEqJFroVJia3zNblVc8G3kg4tPAwoafNjmV/8Jcsxt1VmzQAOyXab/H65ZOFwVaku5w==" saltValue="9dvyHyXbPt7mGZ50vWPbnA==" spinCount="100000" sheet="1" objects="1" scenarios="1"/>
  <mergeCells count="27">
    <mergeCell ref="B19:G19"/>
    <mergeCell ref="B20:G20"/>
    <mergeCell ref="B26:G26"/>
    <mergeCell ref="A10:A13"/>
    <mergeCell ref="B10:B13"/>
    <mergeCell ref="D10:D13"/>
    <mergeCell ref="G10:G13"/>
    <mergeCell ref="B22:G22"/>
    <mergeCell ref="B24:G24"/>
    <mergeCell ref="B21:G21"/>
    <mergeCell ref="B23:G23"/>
    <mergeCell ref="H10:H13"/>
    <mergeCell ref="A14:A17"/>
    <mergeCell ref="B14:B17"/>
    <mergeCell ref="D14:D17"/>
    <mergeCell ref="G14:G17"/>
    <mergeCell ref="H14:H17"/>
    <mergeCell ref="C10:C13"/>
    <mergeCell ref="C14:C17"/>
    <mergeCell ref="A1:H1"/>
    <mergeCell ref="A2:H2"/>
    <mergeCell ref="A6:A9"/>
    <mergeCell ref="B6:B9"/>
    <mergeCell ref="D6:D9"/>
    <mergeCell ref="G6:G9"/>
    <mergeCell ref="H6:H9"/>
    <mergeCell ref="C6:C9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Materiales Complem Privel</vt:lpstr>
      <vt:lpstr>Materiales Complem Sagris</vt:lpstr>
      <vt:lpstr>Otros Materiales Comp. IFEMA</vt:lpstr>
      <vt:lpstr>TOTAL OFERTA</vt:lpstr>
      <vt:lpstr>'Materiales Complem Privel'!Área_de_impresión</vt:lpstr>
      <vt:lpstr>'Materiales Complem Sagris'!Área_de_impresión</vt:lpstr>
      <vt:lpstr>'Otros Materiales Comp. IFEMA'!Área_de_impresión</vt:lpstr>
      <vt:lpstr>'TOTAL OFERTA'!Área_de_impresión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2025-07-07T09:02:20Z</cp:lastPrinted>
  <dcterms:created xsi:type="dcterms:W3CDTF">2016-09-12T10:40:36Z</dcterms:created>
  <dcterms:modified xsi:type="dcterms:W3CDTF">2025-07-07T09:04:43Z</dcterms:modified>
</cp:coreProperties>
</file>