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Y:\2025\25-199 Obra de Sumn. e Inst.pasarela CCN\3 Pliego y calendario\CCC 27.11\"/>
    </mc:Choice>
  </mc:AlternateContent>
  <xr:revisionPtr revIDLastSave="0" documentId="13_ncr:1_{90469580-DF18-4416-9050-B3F9461D4210}" xr6:coauthVersionLast="47" xr6:coauthVersionMax="47" xr10:uidLastSave="{00000000-0000-0000-0000-000000000000}"/>
  <bookViews>
    <workbookView xWindow="-120" yWindow="-120" windowWidth="51840" windowHeight="21120" xr2:uid="{1AC5C178-4D76-4F14-BBE9-D8D57C3023F4}"/>
  </bookViews>
  <sheets>
    <sheet name="Hoja1" sheetId="1" r:id="rId1"/>
  </sheets>
  <definedNames>
    <definedName name="_xlnm.Print_Area" localSheetId="0">Hoja1!$A$1:$H$85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71" i="1" l="1"/>
  <c r="F69" i="1"/>
  <c r="F67" i="1"/>
  <c r="F65" i="1"/>
  <c r="F63" i="1"/>
  <c r="F61" i="1"/>
  <c r="F59" i="1"/>
  <c r="F57" i="1"/>
  <c r="F55" i="1"/>
  <c r="F53" i="1"/>
  <c r="F51" i="1"/>
  <c r="F49" i="1"/>
  <c r="F47" i="1"/>
  <c r="F45" i="1"/>
  <c r="F43" i="1"/>
  <c r="F41" i="1"/>
  <c r="F39" i="1"/>
  <c r="F36" i="1"/>
  <c r="F34" i="1"/>
  <c r="F32" i="1"/>
  <c r="F28" i="1"/>
  <c r="F26" i="1"/>
  <c r="F24" i="1"/>
  <c r="F22" i="1"/>
  <c r="F20" i="1"/>
  <c r="F17" i="1"/>
  <c r="F15" i="1"/>
  <c r="F13" i="1"/>
  <c r="D12" i="1" l="1"/>
  <c r="H13" i="1"/>
  <c r="D38" i="1" l="1"/>
  <c r="H67" i="1"/>
  <c r="H65" i="1"/>
  <c r="H63" i="1"/>
  <c r="H61" i="1"/>
  <c r="H59" i="1"/>
  <c r="H57" i="1"/>
  <c r="H55" i="1"/>
  <c r="H53" i="1"/>
  <c r="H51" i="1"/>
  <c r="H49" i="1"/>
  <c r="H47" i="1"/>
  <c r="H45" i="1"/>
  <c r="H43" i="1"/>
  <c r="H41" i="1"/>
  <c r="H39" i="1"/>
  <c r="D30" i="1"/>
  <c r="H34" i="1"/>
  <c r="H32" i="1"/>
  <c r="D19" i="1"/>
  <c r="H26" i="1"/>
  <c r="H24" i="1"/>
  <c r="H22" i="1"/>
  <c r="H20" i="1"/>
  <c r="H15" i="1"/>
  <c r="G17" i="1" s="1"/>
  <c r="G36" i="1" l="1"/>
  <c r="H36" i="1" s="1"/>
  <c r="H30" i="1" s="1"/>
  <c r="G28" i="1"/>
  <c r="G69" i="1"/>
  <c r="H28" i="1" l="1"/>
  <c r="H19" i="1" s="1"/>
  <c r="H69" i="1"/>
  <c r="H38" i="1" s="1"/>
  <c r="H17" i="1"/>
  <c r="G12" i="1"/>
  <c r="H12" i="1" l="1"/>
  <c r="H71" i="1"/>
  <c r="H72" i="1" l="1"/>
  <c r="H73" i="1"/>
  <c r="H74" i="1" l="1"/>
</calcChain>
</file>

<file path=xl/sharedStrings.xml><?xml version="1.0" encoding="utf-8"?>
<sst xmlns="http://schemas.openxmlformats.org/spreadsheetml/2006/main" count="121" uniqueCount="100">
  <si>
    <t>TRABAJOS PREVIOS</t>
  </si>
  <si>
    <t>MODIFICACION APOYOS DEL COLECTOR</t>
  </si>
  <si>
    <t>CORTE DE BARANDILLAS DE LA ACTUAL PASARELA</t>
  </si>
  <si>
    <t>1</t>
  </si>
  <si>
    <t>SUMINISTRO Y COLOCACIÓN DE PASARELA</t>
  </si>
  <si>
    <t>MODULO ESTANDAR</t>
  </si>
  <si>
    <t>MODULO DE ARRANQUE</t>
  </si>
  <si>
    <t>BARANDILLAS</t>
  </si>
  <si>
    <t>MONTAJE EN OBRA</t>
  </si>
  <si>
    <t>2</t>
  </si>
  <si>
    <t>CONTROL DE CALIDAD</t>
  </si>
  <si>
    <t>ENSAYO DE UN MODULO EN TALLER</t>
  </si>
  <si>
    <t>ENSAYO SOLDADURAS LÍQUIDOS PENETRANTES</t>
  </si>
  <si>
    <t>Ensayo y reconocimiento de cordón de soldadura, realizado con líquidos penetrantes, s/UNE-EN ISO 3452-1:2013. Base de precios de la Construcción de la Comunidad de Madrid. Precio particularizado para el Área 2.</t>
  </si>
  <si>
    <t>3</t>
  </si>
  <si>
    <t>SEGURIDAD Y SALUD</t>
  </si>
  <si>
    <t>ANTICAÍDAS SOBRE RAÍL 50 mm</t>
  </si>
  <si>
    <t>Anticaídas sobre raíl de 50 mm de espesor (amortizable en 10 obras). Según UNE-EN 353, R.D. 773/97 y R.D. 1407/92. Equipo de Protección Individual (EPI) con marcado de conformidad CE. Base de precios de la Construcción de la Comunidad de Madrid. Precio particularizado para el Área 2.</t>
  </si>
  <si>
    <t>ROLLO 20,00 m NAILON 14 mm + MOSQUETÓN</t>
  </si>
  <si>
    <t>Rollo de cuerda de nailon de 14 mm de diámetro y 20,00 m de longitud con 1 mosquetón (amortizable en 5 obras). Según UNE-EN ISO 1140, R.D. 773/97 y R.D. 1407/92. Equipo de Protección Individual (EPI) con marcado de conformidad CE. Base de precios de la Construcción de la Comunidad de Madrid. Precio particularizado para el Área 2.</t>
  </si>
  <si>
    <t>CINTURÓN DE AMARRE LATERAL DOBLE REGULACIÓN</t>
  </si>
  <si>
    <t>Cinturón de amarre lateral con doble regulación, fabricado en algodón anti-sudoración con bandas de poliéster, hebillas ligeras de aluminio y argollas de acero inoxidable (amortizable en 4 obras). Según UNE-EN 358, R.D. 773/97 y R.D. 1407/92. Equipo de Protección Individual (EPI) con marcado de conformidad CE. Base de precios de la Construcción de la Comunidad de Madrid. Precio particularizado para el Área 2.</t>
  </si>
  <si>
    <t>DISTANCIADOR DE SUJECIÓN CON REGULACIÓN 2 m 16 mm</t>
  </si>
  <si>
    <t>Cuerda de poliamida de 16 mm de diámetro y 2 m de longitud, con ajuste de aluminio, para utilizar como distanciador de mantenimiento o elemento de amarre de sujeción (amortizable en 4 obras). Según UNE-EN 358, R.D. 773/97 y R.D. 1407/92. Equipo de Protección Individual (EPI) con marcado de conformidad CE. Base de precios de la Construcción de la Comunidad de Madrid. Precio particularizado para el Área 2.</t>
  </si>
  <si>
    <t>CARTEL PVC 220x300 mm OBLIGACIÓN/PROHIBICIÓN/ADVERTENCIA</t>
  </si>
  <si>
    <t>Cartel serigrafiado sobre planchas de PVC blanco de 0,6 mm de espesor nominal. Tamaño 220x300 mm. Válidas para señales de obligación, prohibición y advertencia, incluido colocación, según R.D. 485/97 y R.D. 1627/97. Base de precios de la Construcción de la Comunidad de Madrid. Precio particularizado para el Área 2.</t>
  </si>
  <si>
    <t>PAR GUANTES ALTA RESISTENCIA AL CORTE</t>
  </si>
  <si>
    <t>Par de guantes alta resistencia al corte. Según UNE-EN 420, UNE-EN 388, R.D. 773/97 y R.D. 1407/92. Equipo de Protección Individual (EPI) con marcado de conformidad CE. Base de precios de la Construcción de la Comunidad de Madrid. Precio particularizado para el Área 2.</t>
  </si>
  <si>
    <t>CASCO DE SEGURIDAD AJUSTABLE RUEDA</t>
  </si>
  <si>
    <t>Casco de seguridad con arnés de cabeza ajustable por medio de rueda dentada, para uso normal y eléctrico hasta 440 V. Según R.D. 773/97 y R.D. 1407/92. Equipo de Protección Individual (EPI) con marcado de conformidad CE. Base de precios de la Construcción de la Comunidad de Madrid. Precio particularizado para el Área 2.</t>
  </si>
  <si>
    <t>GAFAS CONTRA IMPACTOS</t>
  </si>
  <si>
    <t>Gafas protectoras contra impactos, incoloras (amortizables en 3 usos). Según UNE-EN 172, R.D. 773/97 y R.D. 1407/92. Equipo de Protección Individual (EPI) con marcado de conformidad CE. Base de precios de la Construcción de la Comunidad de Madrid. Precio particularizado para el Área 2.</t>
  </si>
  <si>
    <t>BARANDILLA PROTECCIÓN HUECOS VERTICALES</t>
  </si>
  <si>
    <t>Barandilla protección de 1,00 m de altura en aberturas verticales de puertas de ascensor y balcones, formada por módulo prefabricado con tubo de acero D=50 mm con pasamanos y travesaño intermedio con verticales cada metro (amortizable en 10 usos) y rodapié de madera de pino de 15x5 cm, según norma UNE-EN 13374, incluso montaje y desmontaje, según R.D. 486/97 y R.D. 1627/97. Base de precios de la Construcción de la Comunidad de Madrid. Precio particularizado para el Área 2.</t>
  </si>
  <si>
    <t>BOTIQUÍN DE URGENCIA</t>
  </si>
  <si>
    <t>Botiquín de urgencia para obra fabricado en chapa de acero, pintado al horno con tratamiento anticorrosivo y serigrafía de cruz. Color blanco, con contenidos mínimos obligatorios, colocado. Base de precios de la Construcción de la Comunidad de Madrid. Precio particularizado para el Área 2.</t>
  </si>
  <si>
    <t>ARMARIO PARA EPIS MEDIANO</t>
  </si>
  <si>
    <t>Armario especialmente diseñado para almacenar equipos de protección individual. Fabricado en acero laminado en frío de 0,7 mm de grosor con cerradura de llave y dos bandejas regulables en altura y de dimensiones 750x500x225 mm. Base de precios de la Construcción de la Comunidad de Madrid. Precio particularizado para el Área 2.</t>
  </si>
  <si>
    <t>EVALUACION DE RIESGOS</t>
  </si>
  <si>
    <t xml:space="preserve">Redacción de evaluación de riesgos.
</t>
  </si>
  <si>
    <t>APERTURA DE CENTRO DE TRABAJO</t>
  </si>
  <si>
    <t xml:space="preserve">Apertura de Centro de Trabajo ante la Comunidad de Madrid.
</t>
  </si>
  <si>
    <t>COSTE MENSUAL COMITÉ SEGURIDAD</t>
  </si>
  <si>
    <t>Coste mensual del comité de seguridad y salud en el trabajo, considerando una reunión al mes de dos horas y formado por un técnico cualificado en materia de seguridad y salud, dos trabajadores con categoría de oficial de 2ª o ayudante y un vigilante con categoría de oficial de 1ª. Base de precios de la Construcción de la Comunidad de Madrid. Precio particularizado para el Área 2.</t>
  </si>
  <si>
    <t>RECONOCIMIENTO MÉDICO BÁSICO II</t>
  </si>
  <si>
    <t>Reconocimiento médico básico II anual trabajador, compuesto por control visión, audiometría y analítica de sangre y orina con 12 parámetros. Base de precios de la Construcción de la Comunidad de Madrid. Precio particularizado para el Área 2.</t>
  </si>
  <si>
    <t>4</t>
  </si>
  <si>
    <t>Descripción de partida</t>
  </si>
  <si>
    <t>El ofertante no podrá superar el presupuesto máximo de licitación</t>
  </si>
  <si>
    <t>Fdo.: ..........................................................</t>
  </si>
  <si>
    <t>(Firma y sello de la empresa)</t>
  </si>
  <si>
    <t>En ..........................., ........ de .............................. de 20……..........</t>
  </si>
  <si>
    <t xml:space="preserve">1.1          </t>
  </si>
  <si>
    <t xml:space="preserve">1.2          </t>
  </si>
  <si>
    <t>2.1</t>
  </si>
  <si>
    <t>2.2</t>
  </si>
  <si>
    <t>2.3</t>
  </si>
  <si>
    <t>2.4</t>
  </si>
  <si>
    <t>3.1</t>
  </si>
  <si>
    <t>3.2</t>
  </si>
  <si>
    <t>4.1</t>
  </si>
  <si>
    <t>4.2</t>
  </si>
  <si>
    <t>4.3</t>
  </si>
  <si>
    <t>4.4</t>
  </si>
  <si>
    <t>4.5</t>
  </si>
  <si>
    <t>4.6</t>
  </si>
  <si>
    <t>4.7</t>
  </si>
  <si>
    <t>4.8</t>
  </si>
  <si>
    <t>4.9</t>
  </si>
  <si>
    <t>4.10</t>
  </si>
  <si>
    <t>4.11</t>
  </si>
  <si>
    <t>4.12</t>
  </si>
  <si>
    <t>4.13</t>
  </si>
  <si>
    <t>4.14</t>
  </si>
  <si>
    <t>4.15</t>
  </si>
  <si>
    <t>Codigo de partida</t>
  </si>
  <si>
    <t>Cantidad</t>
  </si>
  <si>
    <t>Unidad</t>
  </si>
  <si>
    <t>ud</t>
  </si>
  <si>
    <t>m</t>
  </si>
  <si>
    <t>Precio unitario Maximo de licitación( PEM) Iva excluido</t>
  </si>
  <si>
    <t>Precio unitario ofertado (PEM) iva excluido</t>
  </si>
  <si>
    <t>TOTAL LICITACION</t>
  </si>
  <si>
    <t>GASTOS GENERALES (13%)</t>
  </si>
  <si>
    <t>BENEFICIO INDUSTRIAL (6%)</t>
  </si>
  <si>
    <t>Modulo para pasarela  de inicio  según planos fabricado con tubo de 40x40x2 mm, tubo de 60x40x2 mm, chapa de 2 mm para rodapié, angular de 40x40x3 mm para atados, casquillos de empalme y tramex de pletina/varilla con chapa perforada de 8x8 mm.Llevará incorporados dos escalones para salvar la diferencia de cota entre las pasarelas actuales y las nuevas.
Terminación lacada en horno del tubo y galvanizada del tramex.</t>
  </si>
  <si>
    <t>Modulo para pasarela genérico según planos fabricado con tubo de 40x40x2 mm, tubo de 60x40x2 mm, chapa de 2 mm para rodapié, angular de 40x40x3 mm para atados, casquillos de empalme y tramex de pletina/varilla con chapa perforada de 8x8 mm.
Terminación lacada en horno del tubo y galvanizada del tramex.</t>
  </si>
  <si>
    <t>Corte de las barandillas de las pasarelas existentes para dar acceso a las nuevas pasarelas, se deberán rematar los tubos cortados contra la nueva barandilla, de tal manera que no queden aristas cortantes etc.</t>
  </si>
  <si>
    <t>Modificación de los actuales apoyos del colector por coincidir con los puntos donde se colocarán los bastidores. Desmontado del actual colgador, modificación hacia delante o atrás a una ubicación donde no pueda estorbar. El soporte, una vez colocado en su nueva posición se debera apretar convenientemente y asegurarse de que cumple su función.</t>
  </si>
  <si>
    <t>Tramo de barandilla de una medida de 2000x650 mm aprox según plano, fabricada con tubo de 30x20 mm o similar, lacada en horno en color de la gama RAL.La barandilla se entiende colocada a ambos lados.</t>
  </si>
  <si>
    <t>Montaje en obra de todo el material fabricado en taller.</t>
  </si>
  <si>
    <t xml:space="preserve">  Ensayo de dos modulos en taller, fijando a un soporte y solemteiendo a una carga en punta de 500 kl durante 12 h y comprobar su deformacion.</t>
  </si>
  <si>
    <t xml:space="preserve">Fijación del módulo a una estructura metálica, simulando las condiciones que tendría después del montaje en la obra. 
Una vez instalado, se le someterá a una carga uniforme de 200 kg/m2 con el fin de verificar la deformación de dicha estructura. </t>
  </si>
  <si>
    <t>TOTAL PEM
 (SUMA DEL TOTAL DE CADA CAPITULO) IVA EXCLUIDO</t>
  </si>
  <si>
    <t>TOTAL OFERTADO PEM 
 (SUMA DEL TOTAL DE CADA CAPITULO) IVA EXCLUIDO</t>
  </si>
  <si>
    <t>Subtotal ofertado</t>
  </si>
  <si>
    <t>TOTAL OFERTADO PEC (IVA EXCLUIDO)</t>
  </si>
  <si>
    <t>FICHA DE PRECIOS UNITARIOS
INSTRUCCIONES DE CUMPLIMENTACIÓN DE LA TABLA:</t>
  </si>
  <si>
    <t>EL IMPORTE TOTAL OFERTADO PEC EN ESTE ANEXO DEBE COINCIDIR CON EL IMPORTE REFLEJADO EN EL  "MODELO DE OFERTA ECONÓMICA"</t>
  </si>
  <si>
    <t>El licitador deberá cumplimentar ÚNICAMENTE las celdas sombreadas en AZUL de la columna "PRECIO UNITARIO OFERTADO (PEM) IVA EXCLUIDO". En estas celdas tendrá que introducir los importes unitarios ofertados para cada partida.
Tanto los valores de la columna "Subtotal ofertado", como el de "Total ofertado PEM" se calcularán automáticamente a partir de los importes unitarios ofertados introducidos.
El resto de las celdas se encuentran bloqueadas, por lo que, el licitador no podrá introducir en ellas ni modificar ningún dato.
El IMPORTE TOTAL OFERTADO PEM que aparezca en este documento deberá coincidir con el señalado en el Modelo de oferta económica del Pliego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</si>
</sst>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1" x14ac:knownFonts="1">
    <font>
      <sz val="11"/>
      <color theme="1"/>
      <name val="Calibri"/>
      <family val="2"/>
      <scheme val="minor"/>
    </font>
    <font>
      <b/>
      <sz val="10"/>
      <color theme="1"/>
      <name val="Calibri"/>
      <family val="2"/>
      <scheme val="minor"/>
    </font>
    <font>
      <sz val="8"/>
      <color theme="1"/>
      <name val="Calibri"/>
      <family val="2"/>
      <scheme val="minor"/>
    </font>
    <font>
      <b/>
      <sz val="8"/>
      <color theme="1"/>
      <name val="Calibri"/>
      <family val="2"/>
      <scheme val="minor"/>
    </font>
    <font>
      <b/>
      <sz val="11"/>
      <color theme="1"/>
      <name val="Calibri"/>
      <family val="2"/>
      <scheme val="minor"/>
    </font>
    <font>
      <sz val="9"/>
      <color theme="1"/>
      <name val="Calibri"/>
      <family val="2"/>
      <scheme val="minor"/>
    </font>
    <font>
      <sz val="10"/>
      <color theme="1"/>
      <name val="Calibri"/>
      <family val="2"/>
      <scheme val="minor"/>
    </font>
    <font>
      <b/>
      <sz val="6"/>
      <color theme="1"/>
      <name val="Calibri"/>
      <family val="2"/>
      <scheme val="minor"/>
    </font>
    <font>
      <sz val="6"/>
      <color theme="1"/>
      <name val="Calibri"/>
      <family val="2"/>
      <scheme val="minor"/>
    </font>
    <font>
      <sz val="7"/>
      <color theme="1"/>
      <name val="Calibri"/>
      <family val="2"/>
      <scheme val="minor"/>
    </font>
    <font>
      <b/>
      <sz val="9"/>
      <color theme="1"/>
      <name val="Calibri"/>
      <family val="2"/>
      <scheme val="minor"/>
    </font>
  </fonts>
  <fills count="8">
    <fill>
      <patternFill patternType="none"/>
    </fill>
    <fill>
      <patternFill patternType="gray125"/>
    </fill>
    <fill>
      <patternFill patternType="solid">
        <fgColor indexed="26"/>
        <bgColor indexed="64"/>
      </patternFill>
    </fill>
    <fill>
      <patternFill patternType="solid">
        <fgColor indexed="8"/>
        <bgColor indexed="64"/>
      </patternFill>
    </fill>
    <fill>
      <patternFill patternType="solid">
        <fgColor theme="2" tint="-9.9978637043366805E-2"/>
        <bgColor indexed="64"/>
      </patternFill>
    </fill>
    <fill>
      <patternFill patternType="solid">
        <fgColor theme="2"/>
        <bgColor indexed="64"/>
      </patternFill>
    </fill>
    <fill>
      <patternFill patternType="solid">
        <fgColor theme="0"/>
        <bgColor indexed="64"/>
      </patternFill>
    </fill>
    <fill>
      <patternFill patternType="solid">
        <fgColor theme="3" tint="0.79998168889431442"/>
        <bgColor indexed="64"/>
      </patternFill>
    </fill>
  </fills>
  <borders count="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style="medium">
        <color indexed="64"/>
      </right>
      <top/>
      <bottom style="medium">
        <color indexed="64"/>
      </bottom>
      <diagonal/>
    </border>
  </borders>
  <cellStyleXfs count="1">
    <xf numFmtId="0" fontId="0" fillId="0" borderId="0"/>
  </cellStyleXfs>
  <cellXfs count="61">
    <xf numFmtId="0" fontId="0" fillId="0" borderId="0" xfId="0"/>
    <xf numFmtId="0" fontId="5" fillId="6" borderId="0" xfId="0" applyFont="1" applyFill="1" applyAlignment="1">
      <alignment horizontal="left" vertical="center" wrapText="1"/>
    </xf>
    <xf numFmtId="0" fontId="0" fillId="6" borderId="0" xfId="0" applyFill="1"/>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0" fillId="0" borderId="0" xfId="0" applyAlignment="1">
      <alignment horizontal="center" vertical="center"/>
    </xf>
    <xf numFmtId="49" fontId="3" fillId="4" borderId="0" xfId="0" applyNumberFormat="1" applyFont="1" applyFill="1" applyAlignment="1">
      <alignment vertical="top" wrapText="1"/>
    </xf>
    <xf numFmtId="3" fontId="3" fillId="2" borderId="0" xfId="0" applyNumberFormat="1" applyFont="1" applyFill="1" applyAlignment="1">
      <alignment vertical="top"/>
    </xf>
    <xf numFmtId="49" fontId="2" fillId="0" borderId="0" xfId="0" applyNumberFormat="1" applyFont="1" applyAlignment="1">
      <alignment vertical="top" wrapText="1"/>
    </xf>
    <xf numFmtId="4" fontId="2" fillId="0" borderId="0" xfId="0" applyNumberFormat="1" applyFont="1" applyAlignment="1">
      <alignment vertical="top"/>
    </xf>
    <xf numFmtId="0" fontId="9" fillId="0" borderId="0" xfId="0" applyFont="1" applyAlignment="1">
      <alignment vertical="top" wrapText="1"/>
    </xf>
    <xf numFmtId="0" fontId="2" fillId="0" borderId="0" xfId="0" applyFont="1" applyAlignment="1">
      <alignment vertical="top"/>
    </xf>
    <xf numFmtId="49" fontId="3" fillId="0" borderId="0" xfId="0" applyNumberFormat="1" applyFont="1" applyAlignment="1">
      <alignment vertical="top" wrapText="1"/>
    </xf>
    <xf numFmtId="3" fontId="2" fillId="0" borderId="0" xfId="0" applyNumberFormat="1" applyFont="1" applyAlignment="1">
      <alignment vertical="top"/>
    </xf>
    <xf numFmtId="0" fontId="2" fillId="3" borderId="0" xfId="0" applyFont="1" applyFill="1" applyAlignment="1">
      <alignment vertical="top" wrapText="1"/>
    </xf>
    <xf numFmtId="0" fontId="2" fillId="3" borderId="0" xfId="0" applyFont="1" applyFill="1" applyAlignment="1">
      <alignment vertical="top"/>
    </xf>
    <xf numFmtId="0" fontId="2" fillId="0" borderId="0" xfId="0" applyFont="1" applyAlignment="1">
      <alignment vertical="top" wrapText="1"/>
    </xf>
    <xf numFmtId="0" fontId="7" fillId="0" borderId="0" xfId="0" applyFont="1"/>
    <xf numFmtId="0" fontId="4" fillId="6" borderId="0" xfId="0" applyFont="1" applyFill="1" applyAlignment="1">
      <alignment horizontal="center"/>
    </xf>
    <xf numFmtId="0" fontId="8" fillId="6" borderId="0" xfId="0" applyFont="1" applyFill="1" applyAlignment="1">
      <alignment horizontal="right"/>
    </xf>
    <xf numFmtId="0" fontId="8" fillId="6" borderId="0" xfId="0" applyFont="1" applyFill="1"/>
    <xf numFmtId="0" fontId="8" fillId="0" borderId="0" xfId="0" applyFont="1"/>
    <xf numFmtId="49" fontId="2" fillId="0" borderId="0" xfId="0" applyNumberFormat="1" applyFont="1" applyAlignment="1">
      <alignment vertical="top"/>
    </xf>
    <xf numFmtId="0" fontId="2" fillId="0" borderId="0" xfId="0" applyFont="1"/>
    <xf numFmtId="0" fontId="2" fillId="6" borderId="0" xfId="0" applyFont="1" applyFill="1"/>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4" fontId="0" fillId="0" borderId="0" xfId="0" applyNumberFormat="1"/>
    <xf numFmtId="164" fontId="5" fillId="6" borderId="0" xfId="0" applyNumberFormat="1" applyFont="1" applyFill="1" applyAlignment="1">
      <alignment horizontal="left" vertical="center" wrapText="1"/>
    </xf>
    <xf numFmtId="164" fontId="10" fillId="0" borderId="2" xfId="0" applyNumberFormat="1" applyFont="1" applyBorder="1" applyAlignment="1">
      <alignment horizontal="center" vertical="center" wrapText="1"/>
    </xf>
    <xf numFmtId="164" fontId="3" fillId="2" borderId="0" xfId="0" applyNumberFormat="1" applyFont="1" applyFill="1" applyAlignment="1">
      <alignment vertical="top"/>
    </xf>
    <xf numFmtId="164" fontId="2" fillId="0" borderId="0" xfId="0" applyNumberFormat="1" applyFont="1" applyAlignment="1">
      <alignment vertical="top"/>
    </xf>
    <xf numFmtId="164" fontId="2" fillId="3" borderId="0" xfId="0" applyNumberFormat="1" applyFont="1" applyFill="1" applyAlignment="1">
      <alignment vertical="top"/>
    </xf>
    <xf numFmtId="164" fontId="0" fillId="0" borderId="0" xfId="0" applyNumberFormat="1"/>
    <xf numFmtId="164" fontId="8" fillId="6" borderId="0" xfId="0" applyNumberFormat="1" applyFont="1" applyFill="1" applyAlignment="1">
      <alignment horizontal="right"/>
    </xf>
    <xf numFmtId="164" fontId="8" fillId="0" borderId="0" xfId="0" applyNumberFormat="1" applyFont="1"/>
    <xf numFmtId="0" fontId="2" fillId="0" borderId="0" xfId="0" applyFont="1" applyAlignment="1">
      <alignment wrapText="1"/>
    </xf>
    <xf numFmtId="49" fontId="10" fillId="0" borderId="4" xfId="0" applyNumberFormat="1" applyFont="1" applyBorder="1" applyAlignment="1">
      <alignment horizontal="right" vertical="top" wrapText="1"/>
    </xf>
    <xf numFmtId="164" fontId="10" fillId="0" borderId="3" xfId="0" applyNumberFormat="1" applyFont="1" applyBorder="1" applyAlignment="1">
      <alignment horizontal="center" vertical="center"/>
    </xf>
    <xf numFmtId="164" fontId="2" fillId="2" borderId="0" xfId="0" applyNumberFormat="1" applyFont="1" applyFill="1" applyAlignment="1">
      <alignment vertical="top"/>
    </xf>
    <xf numFmtId="164" fontId="8" fillId="6" borderId="0" xfId="0" applyNumberFormat="1" applyFont="1" applyFill="1"/>
    <xf numFmtId="164" fontId="3" fillId="2" borderId="0" xfId="0" applyNumberFormat="1" applyFont="1" applyFill="1" applyAlignment="1" applyProtection="1">
      <alignment vertical="top"/>
      <protection locked="0"/>
    </xf>
    <xf numFmtId="164" fontId="2" fillId="3" borderId="0" xfId="0" applyNumberFormat="1" applyFont="1" applyFill="1" applyAlignment="1" applyProtection="1">
      <alignment vertical="top"/>
      <protection locked="0"/>
    </xf>
    <xf numFmtId="164" fontId="10" fillId="2" borderId="4" xfId="0" applyNumberFormat="1" applyFont="1" applyFill="1" applyBorder="1" applyAlignment="1" applyProtection="1">
      <alignment vertical="top" wrapText="1"/>
      <protection locked="0"/>
    </xf>
    <xf numFmtId="164" fontId="1" fillId="2" borderId="4" xfId="0" applyNumberFormat="1" applyFont="1" applyFill="1" applyBorder="1" applyAlignment="1">
      <alignment vertical="top"/>
    </xf>
    <xf numFmtId="164" fontId="2" fillId="0" borderId="4" xfId="0" applyNumberFormat="1" applyFont="1" applyBorder="1" applyAlignment="1">
      <alignment vertical="top"/>
    </xf>
    <xf numFmtId="164" fontId="2" fillId="0" borderId="4" xfId="0" applyNumberFormat="1" applyFont="1" applyBorder="1" applyAlignment="1">
      <alignment wrapText="1"/>
    </xf>
    <xf numFmtId="0" fontId="2" fillId="0" borderId="0" xfId="0" applyFont="1" applyAlignment="1">
      <alignment vertical="center"/>
    </xf>
    <xf numFmtId="0" fontId="0" fillId="0" borderId="0" xfId="0" applyAlignment="1">
      <alignment vertical="center"/>
    </xf>
    <xf numFmtId="0" fontId="2" fillId="0" borderId="4" xfId="0" applyFont="1" applyBorder="1" applyAlignment="1">
      <alignment vertical="top"/>
    </xf>
    <xf numFmtId="0" fontId="2" fillId="0" borderId="6" xfId="0" applyFont="1" applyBorder="1" applyAlignment="1">
      <alignment wrapText="1"/>
    </xf>
    <xf numFmtId="164" fontId="0" fillId="0" borderId="7" xfId="0" applyNumberFormat="1" applyBorder="1" applyAlignment="1">
      <alignment vertical="center"/>
    </xf>
    <xf numFmtId="49" fontId="1" fillId="0" borderId="5" xfId="0" applyNumberFormat="1" applyFont="1" applyBorder="1" applyAlignment="1">
      <alignment vertical="center" wrapText="1"/>
    </xf>
    <xf numFmtId="0" fontId="4" fillId="0" borderId="0" xfId="0" applyFont="1" applyAlignment="1">
      <alignment horizontal="center" wrapText="1"/>
    </xf>
    <xf numFmtId="0" fontId="4" fillId="0" borderId="0" xfId="0" applyFont="1" applyAlignment="1">
      <alignment horizontal="center"/>
    </xf>
    <xf numFmtId="0" fontId="6" fillId="5" borderId="0" xfId="0" applyFont="1" applyFill="1" applyAlignment="1">
      <alignment horizontal="center" vertical="center" wrapText="1"/>
    </xf>
    <xf numFmtId="0" fontId="8" fillId="6" borderId="0" xfId="0" applyFont="1" applyFill="1" applyAlignment="1">
      <alignment horizontal="center"/>
    </xf>
    <xf numFmtId="0" fontId="7" fillId="0" borderId="0" xfId="0" applyFont="1" applyAlignment="1">
      <alignment horizontal="center"/>
    </xf>
    <xf numFmtId="0" fontId="8" fillId="6" borderId="0" xfId="0" applyFont="1" applyFill="1" applyAlignment="1">
      <alignment horizontal="right"/>
    </xf>
    <xf numFmtId="164" fontId="6" fillId="0" borderId="4" xfId="0" applyNumberFormat="1" applyFont="1" applyBorder="1" applyAlignment="1">
      <alignment horizontal="right" vertical="top"/>
    </xf>
    <xf numFmtId="164" fontId="2" fillId="7" borderId="0" xfId="0" applyNumberFormat="1" applyFont="1" applyFill="1" applyAlignment="1" applyProtection="1">
      <alignment vertical="top"/>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B431F-D8B0-47F5-808D-AD102C48BE36}">
  <dimension ref="A1:L85"/>
  <sheetViews>
    <sheetView tabSelected="1" view="pageBreakPreview" zoomScale="160" zoomScaleNormal="100" zoomScaleSheetLayoutView="160" workbookViewId="0">
      <selection activeCell="G43" sqref="G43"/>
    </sheetView>
  </sheetViews>
  <sheetFormatPr baseColWidth="10" defaultRowHeight="15" x14ac:dyDescent="0.25"/>
  <cols>
    <col min="1" max="1" width="6.7109375" style="23" customWidth="1"/>
    <col min="2" max="2" width="5.85546875" style="23" customWidth="1"/>
    <col min="3" max="3" width="40.5703125" customWidth="1"/>
    <col min="4" max="4" width="8.5703125" customWidth="1"/>
    <col min="5" max="6" width="11" style="33" customWidth="1"/>
    <col min="7" max="7" width="30.85546875" style="33" customWidth="1"/>
    <col min="8" max="8" width="17.42578125" style="33" customWidth="1"/>
  </cols>
  <sheetData>
    <row r="1" spans="1:8" ht="27.75" customHeight="1" x14ac:dyDescent="0.25">
      <c r="C1" s="53" t="s">
        <v>97</v>
      </c>
      <c r="D1" s="54"/>
      <c r="E1" s="54"/>
      <c r="F1" s="54"/>
      <c r="G1" s="54"/>
      <c r="H1" s="54"/>
    </row>
    <row r="3" spans="1:8" ht="15" customHeight="1" x14ac:dyDescent="0.25">
      <c r="A3" s="55" t="s">
        <v>99</v>
      </c>
      <c r="B3" s="55"/>
      <c r="C3" s="55"/>
      <c r="D3" s="55"/>
      <c r="E3" s="55"/>
      <c r="F3" s="55"/>
      <c r="G3" s="55"/>
      <c r="H3" s="55"/>
    </row>
    <row r="4" spans="1:8" ht="24" customHeight="1" x14ac:dyDescent="0.25">
      <c r="A4" s="55"/>
      <c r="B4" s="55"/>
      <c r="C4" s="55"/>
      <c r="D4" s="55"/>
      <c r="E4" s="55"/>
      <c r="F4" s="55"/>
      <c r="G4" s="55"/>
      <c r="H4" s="55"/>
    </row>
    <row r="5" spans="1:8" ht="24" customHeight="1" x14ac:dyDescent="0.25">
      <c r="A5" s="55"/>
      <c r="B5" s="55"/>
      <c r="C5" s="55"/>
      <c r="D5" s="55"/>
      <c r="E5" s="55"/>
      <c r="F5" s="55"/>
      <c r="G5" s="55"/>
      <c r="H5" s="55"/>
    </row>
    <row r="6" spans="1:8" x14ac:dyDescent="0.25">
      <c r="A6" s="55"/>
      <c r="B6" s="55"/>
      <c r="C6" s="55"/>
      <c r="D6" s="55"/>
      <c r="E6" s="55"/>
      <c r="F6" s="55"/>
      <c r="G6" s="55"/>
      <c r="H6" s="55"/>
    </row>
    <row r="7" spans="1:8" x14ac:dyDescent="0.25">
      <c r="A7" s="55"/>
      <c r="B7" s="55"/>
      <c r="C7" s="55"/>
      <c r="D7" s="55"/>
      <c r="E7" s="55"/>
      <c r="F7" s="55"/>
      <c r="G7" s="55"/>
      <c r="H7" s="55"/>
    </row>
    <row r="8" spans="1:8" x14ac:dyDescent="0.25">
      <c r="A8" s="55"/>
      <c r="B8" s="55"/>
      <c r="C8" s="55"/>
      <c r="D8" s="55"/>
      <c r="E8" s="55"/>
      <c r="F8" s="55"/>
      <c r="G8" s="55"/>
      <c r="H8" s="55"/>
    </row>
    <row r="9" spans="1:8" ht="21.75" customHeight="1" x14ac:dyDescent="0.25">
      <c r="A9" s="55"/>
      <c r="B9" s="55"/>
      <c r="C9" s="55"/>
      <c r="D9" s="55"/>
      <c r="E9" s="55"/>
      <c r="F9" s="55"/>
      <c r="G9" s="55"/>
      <c r="H9" s="55"/>
    </row>
    <row r="10" spans="1:8" s="2" customFormat="1" ht="21.75" customHeight="1" thickBot="1" x14ac:dyDescent="0.3">
      <c r="A10" s="24"/>
      <c r="B10" s="24"/>
      <c r="C10" s="1"/>
      <c r="D10" s="1"/>
      <c r="E10" s="28"/>
      <c r="F10" s="28"/>
      <c r="G10" s="28"/>
      <c r="H10" s="28"/>
    </row>
    <row r="11" spans="1:8" s="5" customFormat="1" ht="45" customHeight="1" thickBot="1" x14ac:dyDescent="0.3">
      <c r="A11" s="25" t="s">
        <v>75</v>
      </c>
      <c r="B11" s="26" t="s">
        <v>77</v>
      </c>
      <c r="C11" s="4" t="s">
        <v>47</v>
      </c>
      <c r="D11" s="3" t="s">
        <v>76</v>
      </c>
      <c r="E11" s="29" t="s">
        <v>80</v>
      </c>
      <c r="F11" s="29" t="s">
        <v>82</v>
      </c>
      <c r="G11" s="29" t="s">
        <v>81</v>
      </c>
      <c r="H11" s="38" t="s">
        <v>95</v>
      </c>
    </row>
    <row r="12" spans="1:8" ht="18.75" customHeight="1" x14ac:dyDescent="0.25">
      <c r="C12" s="6" t="s">
        <v>0</v>
      </c>
      <c r="D12" s="7">
        <f>D17</f>
        <v>1</v>
      </c>
      <c r="E12" s="30"/>
      <c r="F12" s="30"/>
      <c r="G12" s="41">
        <f>G17</f>
        <v>0</v>
      </c>
      <c r="H12" s="30">
        <f>H17</f>
        <v>0</v>
      </c>
    </row>
    <row r="13" spans="1:8" ht="18.75" customHeight="1" x14ac:dyDescent="0.25">
      <c r="A13" s="22" t="s">
        <v>52</v>
      </c>
      <c r="B13" s="22" t="s">
        <v>78</v>
      </c>
      <c r="C13" s="8" t="s">
        <v>1</v>
      </c>
      <c r="D13" s="9">
        <v>25</v>
      </c>
      <c r="E13" s="31">
        <v>12.6</v>
      </c>
      <c r="F13" s="31">
        <f>+D13*E13</f>
        <v>315</v>
      </c>
      <c r="G13" s="60"/>
      <c r="H13" s="39">
        <f>ROUND(D13*G13,2)</f>
        <v>0</v>
      </c>
    </row>
    <row r="14" spans="1:8" ht="54" x14ac:dyDescent="0.25">
      <c r="C14" s="10" t="s">
        <v>88</v>
      </c>
      <c r="D14" s="11"/>
      <c r="E14" s="31"/>
      <c r="F14" s="31"/>
      <c r="G14" s="31"/>
      <c r="H14" s="31"/>
    </row>
    <row r="15" spans="1:8" x14ac:dyDescent="0.25">
      <c r="A15" s="22" t="s">
        <v>53</v>
      </c>
      <c r="B15" s="22" t="s">
        <v>78</v>
      </c>
      <c r="C15" s="8" t="s">
        <v>2</v>
      </c>
      <c r="D15" s="9">
        <v>4</v>
      </c>
      <c r="E15" s="31">
        <v>12.6</v>
      </c>
      <c r="F15" s="31">
        <f>+D15*E15</f>
        <v>50.4</v>
      </c>
      <c r="G15" s="60"/>
      <c r="H15" s="39">
        <f>ROUND(D15*G15,2)</f>
        <v>0</v>
      </c>
    </row>
    <row r="16" spans="1:8" ht="36" x14ac:dyDescent="0.25">
      <c r="C16" s="10" t="s">
        <v>87</v>
      </c>
      <c r="D16" s="11"/>
      <c r="E16" s="31"/>
      <c r="F16" s="31"/>
      <c r="G16" s="31"/>
      <c r="H16" s="31"/>
    </row>
    <row r="17" spans="1:8" x14ac:dyDescent="0.25">
      <c r="C17" s="12" t="s">
        <v>3</v>
      </c>
      <c r="D17" s="13">
        <v>1</v>
      </c>
      <c r="E17" s="31"/>
      <c r="F17" s="31">
        <f>+F13+F15</f>
        <v>365.4</v>
      </c>
      <c r="G17" s="30">
        <f>+H13+H15</f>
        <v>0</v>
      </c>
      <c r="H17" s="30">
        <f>ROUND(G17*D17,2)</f>
        <v>0</v>
      </c>
    </row>
    <row r="18" spans="1:8" ht="0.95" customHeight="1" x14ac:dyDescent="0.25">
      <c r="C18" s="14"/>
      <c r="D18" s="15"/>
      <c r="E18" s="32"/>
      <c r="F18" s="32"/>
      <c r="G18" s="32"/>
      <c r="H18" s="32"/>
    </row>
    <row r="19" spans="1:8" x14ac:dyDescent="0.25">
      <c r="C19" s="6" t="s">
        <v>4</v>
      </c>
      <c r="D19" s="7">
        <f>D28</f>
        <v>1</v>
      </c>
      <c r="E19" s="30"/>
      <c r="F19" s="30"/>
      <c r="G19" s="30"/>
      <c r="H19" s="30">
        <f>H28</f>
        <v>0</v>
      </c>
    </row>
    <row r="20" spans="1:8" x14ac:dyDescent="0.25">
      <c r="A20" s="23" t="s">
        <v>54</v>
      </c>
      <c r="B20" s="23" t="s">
        <v>78</v>
      </c>
      <c r="C20" s="8" t="s">
        <v>5</v>
      </c>
      <c r="D20" s="9">
        <v>97</v>
      </c>
      <c r="E20" s="31">
        <v>344.54</v>
      </c>
      <c r="F20" s="31">
        <f>+D20*E20</f>
        <v>33420.380000000005</v>
      </c>
      <c r="G20" s="60"/>
      <c r="H20" s="39">
        <f>ROUND(D20*G20,2)</f>
        <v>0</v>
      </c>
    </row>
    <row r="21" spans="1:8" ht="41.25" customHeight="1" x14ac:dyDescent="0.25">
      <c r="C21" s="10" t="s">
        <v>86</v>
      </c>
      <c r="D21" s="11"/>
      <c r="E21" s="31"/>
      <c r="F21" s="31"/>
      <c r="G21" s="31"/>
      <c r="H21" s="31"/>
    </row>
    <row r="22" spans="1:8" x14ac:dyDescent="0.25">
      <c r="A22" s="23" t="s">
        <v>55</v>
      </c>
      <c r="B22" s="23" t="s">
        <v>78</v>
      </c>
      <c r="C22" s="8" t="s">
        <v>6</v>
      </c>
      <c r="D22" s="9">
        <v>4</v>
      </c>
      <c r="E22" s="31">
        <v>546.22</v>
      </c>
      <c r="F22" s="31">
        <f>+D22*E22</f>
        <v>2184.88</v>
      </c>
      <c r="G22" s="60"/>
      <c r="H22" s="39">
        <f>ROUND(D22*G22,2)</f>
        <v>0</v>
      </c>
    </row>
    <row r="23" spans="1:8" ht="63" x14ac:dyDescent="0.25">
      <c r="C23" s="10" t="s">
        <v>85</v>
      </c>
      <c r="D23" s="11"/>
      <c r="E23" s="31"/>
      <c r="F23" s="31"/>
      <c r="G23" s="31"/>
      <c r="H23" s="31"/>
    </row>
    <row r="24" spans="1:8" x14ac:dyDescent="0.25">
      <c r="A24" s="23" t="s">
        <v>56</v>
      </c>
      <c r="B24" s="23" t="s">
        <v>79</v>
      </c>
      <c r="C24" s="8" t="s">
        <v>7</v>
      </c>
      <c r="D24" s="9">
        <v>100</v>
      </c>
      <c r="E24" s="31">
        <v>100.84</v>
      </c>
      <c r="F24" s="31">
        <f>+D24*E24</f>
        <v>10084</v>
      </c>
      <c r="G24" s="60"/>
      <c r="H24" s="39">
        <f>ROUND(D24*G24,2)</f>
        <v>0</v>
      </c>
    </row>
    <row r="25" spans="1:8" ht="26.25" customHeight="1" x14ac:dyDescent="0.25">
      <c r="C25" s="10" t="s">
        <v>89</v>
      </c>
      <c r="D25" s="11"/>
      <c r="E25" s="31"/>
      <c r="F25" s="31"/>
      <c r="G25" s="31"/>
      <c r="H25" s="31"/>
    </row>
    <row r="26" spans="1:8" x14ac:dyDescent="0.25">
      <c r="A26" s="23" t="s">
        <v>57</v>
      </c>
      <c r="B26" s="23" t="s">
        <v>79</v>
      </c>
      <c r="C26" s="8" t="s">
        <v>8</v>
      </c>
      <c r="D26" s="9">
        <v>100</v>
      </c>
      <c r="E26" s="31">
        <v>252.1</v>
      </c>
      <c r="F26" s="31">
        <f>+D26*E26</f>
        <v>25210</v>
      </c>
      <c r="G26" s="60"/>
      <c r="H26" s="39">
        <f>ROUND(D26*G26,2)</f>
        <v>0</v>
      </c>
    </row>
    <row r="27" spans="1:8" ht="17.25" customHeight="1" x14ac:dyDescent="0.25">
      <c r="C27" s="16" t="s">
        <v>90</v>
      </c>
      <c r="D27" s="11"/>
      <c r="E27" s="31"/>
      <c r="F27" s="31"/>
      <c r="G27" s="31"/>
      <c r="H27" s="31"/>
    </row>
    <row r="28" spans="1:8" x14ac:dyDescent="0.25">
      <c r="C28" s="12" t="s">
        <v>9</v>
      </c>
      <c r="D28" s="13">
        <v>1</v>
      </c>
      <c r="E28" s="31"/>
      <c r="F28" s="31">
        <f>+F20+F22+F24+F26</f>
        <v>70899.260000000009</v>
      </c>
      <c r="G28" s="30">
        <f>+H20+H22+H24+H26</f>
        <v>0</v>
      </c>
      <c r="H28" s="30">
        <f>ROUND(G28*D28,2)</f>
        <v>0</v>
      </c>
    </row>
    <row r="29" spans="1:8" ht="0.95" customHeight="1" x14ac:dyDescent="0.25">
      <c r="C29" s="14"/>
      <c r="D29" s="15"/>
      <c r="E29" s="32"/>
      <c r="F29" s="32"/>
      <c r="G29" s="32"/>
      <c r="H29" s="32"/>
    </row>
    <row r="30" spans="1:8" x14ac:dyDescent="0.25">
      <c r="C30" s="6" t="s">
        <v>10</v>
      </c>
      <c r="D30" s="7">
        <f>D36</f>
        <v>1</v>
      </c>
      <c r="E30" s="30"/>
      <c r="F30" s="30"/>
      <c r="G30" s="30"/>
      <c r="H30" s="30">
        <f>H36</f>
        <v>0</v>
      </c>
    </row>
    <row r="31" spans="1:8" ht="23.25" customHeight="1" x14ac:dyDescent="0.25">
      <c r="C31" s="10" t="s">
        <v>91</v>
      </c>
      <c r="D31" s="11"/>
      <c r="E31" s="31"/>
      <c r="F31" s="31"/>
      <c r="G31" s="31"/>
      <c r="H31" s="31"/>
    </row>
    <row r="32" spans="1:8" x14ac:dyDescent="0.25">
      <c r="A32" s="23" t="s">
        <v>58</v>
      </c>
      <c r="B32" s="23" t="s">
        <v>78</v>
      </c>
      <c r="C32" s="8" t="s">
        <v>11</v>
      </c>
      <c r="D32" s="9">
        <v>1</v>
      </c>
      <c r="E32" s="31">
        <v>210.08</v>
      </c>
      <c r="F32" s="31">
        <f>+D32*E32</f>
        <v>210.08</v>
      </c>
      <c r="G32" s="60"/>
      <c r="H32" s="39">
        <f>ROUND(D32*G32,2)</f>
        <v>0</v>
      </c>
    </row>
    <row r="33" spans="1:8" ht="36" x14ac:dyDescent="0.25">
      <c r="C33" s="10" t="s">
        <v>92</v>
      </c>
      <c r="D33" s="11"/>
      <c r="E33" s="31"/>
      <c r="F33" s="31"/>
      <c r="G33" s="31"/>
      <c r="H33" s="31"/>
    </row>
    <row r="34" spans="1:8" x14ac:dyDescent="0.25">
      <c r="A34" s="23" t="s">
        <v>59</v>
      </c>
      <c r="B34" s="23" t="s">
        <v>78</v>
      </c>
      <c r="C34" s="8" t="s">
        <v>12</v>
      </c>
      <c r="D34" s="9">
        <v>25</v>
      </c>
      <c r="E34" s="31">
        <v>110</v>
      </c>
      <c r="F34" s="31">
        <f>+D34*E34</f>
        <v>2750</v>
      </c>
      <c r="G34" s="60"/>
      <c r="H34" s="39">
        <f>ROUND(D34*G34,2)</f>
        <v>0</v>
      </c>
    </row>
    <row r="35" spans="1:8" ht="36" x14ac:dyDescent="0.25">
      <c r="C35" s="10" t="s">
        <v>13</v>
      </c>
      <c r="D35" s="11"/>
      <c r="E35" s="31"/>
      <c r="F35" s="31"/>
      <c r="G35" s="31"/>
      <c r="H35" s="31"/>
    </row>
    <row r="36" spans="1:8" x14ac:dyDescent="0.25">
      <c r="C36" s="12" t="s">
        <v>14</v>
      </c>
      <c r="D36" s="13">
        <v>1</v>
      </c>
      <c r="E36" s="31"/>
      <c r="F36" s="31">
        <f>+F32+F34</f>
        <v>2960.08</v>
      </c>
      <c r="G36" s="30">
        <f>+H32+H34</f>
        <v>0</v>
      </c>
      <c r="H36" s="30">
        <f>ROUND(G36*D36,2)</f>
        <v>0</v>
      </c>
    </row>
    <row r="37" spans="1:8" ht="0.95" customHeight="1" x14ac:dyDescent="0.25">
      <c r="C37" s="14"/>
      <c r="D37" s="15"/>
      <c r="E37" s="32"/>
      <c r="F37" s="32"/>
      <c r="G37" s="32"/>
      <c r="H37" s="32"/>
    </row>
    <row r="38" spans="1:8" x14ac:dyDescent="0.25">
      <c r="C38" s="6" t="s">
        <v>15</v>
      </c>
      <c r="D38" s="7">
        <f>D69</f>
        <v>1</v>
      </c>
      <c r="E38" s="30"/>
      <c r="F38" s="30"/>
      <c r="G38" s="30"/>
      <c r="H38" s="30">
        <f>H69</f>
        <v>0</v>
      </c>
    </row>
    <row r="39" spans="1:8" x14ac:dyDescent="0.25">
      <c r="A39" s="23" t="s">
        <v>60</v>
      </c>
      <c r="B39" s="23" t="s">
        <v>78</v>
      </c>
      <c r="C39" s="8" t="s">
        <v>16</v>
      </c>
      <c r="D39" s="9">
        <v>2</v>
      </c>
      <c r="E39" s="31">
        <v>26.16</v>
      </c>
      <c r="F39" s="31">
        <f>+D39*E39</f>
        <v>52.32</v>
      </c>
      <c r="G39" s="60"/>
      <c r="H39" s="39">
        <f>ROUND(D39*G39,2)</f>
        <v>0</v>
      </c>
    </row>
    <row r="40" spans="1:8" ht="31.5" customHeight="1" x14ac:dyDescent="0.25">
      <c r="C40" s="10" t="s">
        <v>17</v>
      </c>
      <c r="D40" s="11"/>
      <c r="E40" s="31"/>
      <c r="F40" s="31"/>
      <c r="G40" s="31"/>
      <c r="H40" s="31"/>
    </row>
    <row r="41" spans="1:8" x14ac:dyDescent="0.25">
      <c r="A41" s="23" t="s">
        <v>61</v>
      </c>
      <c r="B41" s="23" t="s">
        <v>78</v>
      </c>
      <c r="C41" s="8" t="s">
        <v>18</v>
      </c>
      <c r="D41" s="9">
        <v>2</v>
      </c>
      <c r="E41" s="31">
        <v>9.1</v>
      </c>
      <c r="F41" s="31">
        <f>+D41*E41</f>
        <v>18.2</v>
      </c>
      <c r="G41" s="60"/>
      <c r="H41" s="39">
        <f>ROUND(D41*G41,2)</f>
        <v>0</v>
      </c>
    </row>
    <row r="42" spans="1:8" ht="40.5" customHeight="1" x14ac:dyDescent="0.25">
      <c r="C42" s="10" t="s">
        <v>19</v>
      </c>
      <c r="D42" s="11"/>
      <c r="E42" s="31"/>
      <c r="F42" s="31"/>
      <c r="G42" s="31"/>
      <c r="H42" s="31"/>
    </row>
    <row r="43" spans="1:8" x14ac:dyDescent="0.25">
      <c r="A43" s="23" t="s">
        <v>62</v>
      </c>
      <c r="B43" s="23" t="s">
        <v>78</v>
      </c>
      <c r="C43" s="8" t="s">
        <v>20</v>
      </c>
      <c r="D43" s="9">
        <v>2</v>
      </c>
      <c r="E43" s="31">
        <v>9.1</v>
      </c>
      <c r="F43" s="31">
        <f>+D43*E43</f>
        <v>18.2</v>
      </c>
      <c r="G43" s="60"/>
      <c r="H43" s="39">
        <f>ROUND(D43*G43,2)</f>
        <v>0</v>
      </c>
    </row>
    <row r="44" spans="1:8" ht="63" x14ac:dyDescent="0.25">
      <c r="C44" s="10" t="s">
        <v>21</v>
      </c>
      <c r="D44" s="11"/>
      <c r="E44" s="31"/>
      <c r="F44" s="31"/>
      <c r="G44" s="31"/>
      <c r="H44" s="31"/>
    </row>
    <row r="45" spans="1:8" x14ac:dyDescent="0.25">
      <c r="A45" s="23" t="s">
        <v>63</v>
      </c>
      <c r="B45" s="23" t="s">
        <v>78</v>
      </c>
      <c r="C45" s="8" t="s">
        <v>22</v>
      </c>
      <c r="D45" s="9">
        <v>2</v>
      </c>
      <c r="E45" s="31">
        <v>4.12</v>
      </c>
      <c r="F45" s="31">
        <f>+D45*E45</f>
        <v>8.24</v>
      </c>
      <c r="G45" s="60"/>
      <c r="H45" s="39">
        <f>ROUND(D45*G45,2)</f>
        <v>0</v>
      </c>
    </row>
    <row r="46" spans="1:8" ht="63" x14ac:dyDescent="0.25">
      <c r="C46" s="10" t="s">
        <v>23</v>
      </c>
      <c r="D46" s="11"/>
      <c r="E46" s="31"/>
      <c r="F46" s="31"/>
      <c r="G46" s="31"/>
      <c r="H46" s="31"/>
    </row>
    <row r="47" spans="1:8" ht="22.5" x14ac:dyDescent="0.25">
      <c r="A47" s="23" t="s">
        <v>64</v>
      </c>
      <c r="B47" s="23" t="s">
        <v>78</v>
      </c>
      <c r="C47" s="8" t="s">
        <v>24</v>
      </c>
      <c r="D47" s="9">
        <v>2</v>
      </c>
      <c r="E47" s="31">
        <v>3.88</v>
      </c>
      <c r="F47" s="31">
        <f>+D47*E47</f>
        <v>7.76</v>
      </c>
      <c r="G47" s="60"/>
      <c r="H47" s="39">
        <f>ROUND(D47*G47,2)</f>
        <v>0</v>
      </c>
    </row>
    <row r="48" spans="1:8" ht="45" x14ac:dyDescent="0.25">
      <c r="C48" s="10" t="s">
        <v>25</v>
      </c>
      <c r="D48" s="11"/>
      <c r="E48" s="31"/>
      <c r="F48" s="31"/>
      <c r="G48" s="31"/>
      <c r="H48" s="31"/>
    </row>
    <row r="49" spans="1:8" x14ac:dyDescent="0.25">
      <c r="A49" s="23" t="s">
        <v>65</v>
      </c>
      <c r="B49" s="23" t="s">
        <v>78</v>
      </c>
      <c r="C49" s="8" t="s">
        <v>26</v>
      </c>
      <c r="D49" s="9">
        <v>6</v>
      </c>
      <c r="E49" s="31">
        <v>4.13</v>
      </c>
      <c r="F49" s="31">
        <f>+D49*E49</f>
        <v>24.78</v>
      </c>
      <c r="G49" s="60"/>
      <c r="H49" s="39">
        <f>ROUND(D49*G49,2)</f>
        <v>0</v>
      </c>
    </row>
    <row r="50" spans="1:8" ht="45" x14ac:dyDescent="0.25">
      <c r="C50" s="10" t="s">
        <v>27</v>
      </c>
      <c r="D50" s="11"/>
      <c r="E50" s="31"/>
      <c r="F50" s="31"/>
      <c r="G50" s="31"/>
      <c r="H50" s="31"/>
    </row>
    <row r="51" spans="1:8" x14ac:dyDescent="0.25">
      <c r="A51" s="23" t="s">
        <v>66</v>
      </c>
      <c r="B51" s="23" t="s">
        <v>78</v>
      </c>
      <c r="C51" s="8" t="s">
        <v>28</v>
      </c>
      <c r="D51" s="9">
        <v>3</v>
      </c>
      <c r="E51" s="31">
        <v>7.6</v>
      </c>
      <c r="F51" s="31">
        <f>+D51*E51</f>
        <v>22.799999999999997</v>
      </c>
      <c r="G51" s="60"/>
      <c r="H51" s="39">
        <f>ROUND(D51*G51,2)</f>
        <v>0</v>
      </c>
    </row>
    <row r="52" spans="1:8" ht="45" x14ac:dyDescent="0.25">
      <c r="C52" s="10" t="s">
        <v>29</v>
      </c>
      <c r="D52" s="11"/>
      <c r="E52" s="31"/>
      <c r="F52" s="31"/>
      <c r="G52" s="31"/>
      <c r="H52" s="31"/>
    </row>
    <row r="53" spans="1:8" x14ac:dyDescent="0.25">
      <c r="A53" s="23" t="s">
        <v>67</v>
      </c>
      <c r="B53" s="23" t="s">
        <v>78</v>
      </c>
      <c r="C53" s="8" t="s">
        <v>30</v>
      </c>
      <c r="D53" s="9">
        <v>6</v>
      </c>
      <c r="E53" s="31">
        <v>2.2599999999999998</v>
      </c>
      <c r="F53" s="31">
        <f>+D53*E53</f>
        <v>13.559999999999999</v>
      </c>
      <c r="G53" s="60"/>
      <c r="H53" s="39">
        <f>ROUND(D53*G53,2)</f>
        <v>0</v>
      </c>
    </row>
    <row r="54" spans="1:8" ht="45" x14ac:dyDescent="0.25">
      <c r="C54" s="10" t="s">
        <v>31</v>
      </c>
      <c r="D54" s="11"/>
      <c r="E54" s="31"/>
      <c r="F54" s="31"/>
      <c r="G54" s="31"/>
      <c r="H54" s="31"/>
    </row>
    <row r="55" spans="1:8" x14ac:dyDescent="0.25">
      <c r="A55" s="23" t="s">
        <v>68</v>
      </c>
      <c r="B55" s="23" t="s">
        <v>78</v>
      </c>
      <c r="C55" s="8" t="s">
        <v>32</v>
      </c>
      <c r="D55" s="9">
        <v>2</v>
      </c>
      <c r="E55" s="31">
        <v>5.5</v>
      </c>
      <c r="F55" s="31">
        <f>+D55*E55</f>
        <v>11</v>
      </c>
      <c r="G55" s="60"/>
      <c r="H55" s="39">
        <f>ROUND(D55*G55,2)</f>
        <v>0</v>
      </c>
    </row>
    <row r="56" spans="1:8" ht="72" x14ac:dyDescent="0.25">
      <c r="C56" s="10" t="s">
        <v>33</v>
      </c>
      <c r="D56" s="11"/>
      <c r="E56" s="31"/>
      <c r="F56" s="31"/>
      <c r="G56" s="31"/>
      <c r="H56" s="31"/>
    </row>
    <row r="57" spans="1:8" x14ac:dyDescent="0.25">
      <c r="A57" s="23" t="s">
        <v>69</v>
      </c>
      <c r="B57" s="23" t="s">
        <v>78</v>
      </c>
      <c r="C57" s="8" t="s">
        <v>34</v>
      </c>
      <c r="D57" s="9">
        <v>1</v>
      </c>
      <c r="E57" s="31">
        <v>55.62</v>
      </c>
      <c r="F57" s="31">
        <f>+D57*E57</f>
        <v>55.62</v>
      </c>
      <c r="G57" s="60"/>
      <c r="H57" s="39">
        <f>ROUND(D57*G57,2)</f>
        <v>0</v>
      </c>
    </row>
    <row r="58" spans="1:8" ht="45" x14ac:dyDescent="0.25">
      <c r="C58" s="10" t="s">
        <v>35</v>
      </c>
      <c r="D58" s="11"/>
      <c r="E58" s="31"/>
      <c r="F58" s="31"/>
      <c r="G58" s="31"/>
      <c r="H58" s="31"/>
    </row>
    <row r="59" spans="1:8" x14ac:dyDescent="0.25">
      <c r="A59" s="23" t="s">
        <v>70</v>
      </c>
      <c r="B59" s="23" t="s">
        <v>78</v>
      </c>
      <c r="C59" s="8" t="s">
        <v>36</v>
      </c>
      <c r="D59" s="9">
        <v>1</v>
      </c>
      <c r="E59" s="31">
        <v>20.18</v>
      </c>
      <c r="F59" s="31">
        <f>+D59*E59</f>
        <v>20.18</v>
      </c>
      <c r="G59" s="60"/>
      <c r="H59" s="39">
        <f>ROUND(D59*G59,2)</f>
        <v>0</v>
      </c>
    </row>
    <row r="60" spans="1:8" ht="54" x14ac:dyDescent="0.25">
      <c r="C60" s="10" t="s">
        <v>37</v>
      </c>
      <c r="D60" s="11"/>
      <c r="E60" s="31"/>
      <c r="F60" s="31"/>
      <c r="G60" s="31"/>
      <c r="H60" s="31"/>
    </row>
    <row r="61" spans="1:8" x14ac:dyDescent="0.25">
      <c r="A61" s="23" t="s">
        <v>71</v>
      </c>
      <c r="B61" s="23" t="s">
        <v>78</v>
      </c>
      <c r="C61" s="8" t="s">
        <v>38</v>
      </c>
      <c r="D61" s="9">
        <v>1</v>
      </c>
      <c r="E61" s="31">
        <v>294.12</v>
      </c>
      <c r="F61" s="31">
        <f>+D61*E61</f>
        <v>294.12</v>
      </c>
      <c r="G61" s="60"/>
      <c r="H61" s="39">
        <f>ROUND(D61*G61,2)</f>
        <v>0</v>
      </c>
    </row>
    <row r="62" spans="1:8" ht="18" x14ac:dyDescent="0.25">
      <c r="C62" s="10" t="s">
        <v>39</v>
      </c>
      <c r="D62" s="11"/>
      <c r="E62" s="31"/>
      <c r="F62" s="31"/>
      <c r="G62" s="31"/>
      <c r="H62" s="31"/>
    </row>
    <row r="63" spans="1:8" x14ac:dyDescent="0.25">
      <c r="A63" s="23" t="s">
        <v>72</v>
      </c>
      <c r="B63" s="23" t="s">
        <v>78</v>
      </c>
      <c r="C63" s="8" t="s">
        <v>40</v>
      </c>
      <c r="D63" s="9">
        <v>1</v>
      </c>
      <c r="E63" s="31">
        <v>294.12</v>
      </c>
      <c r="F63" s="31">
        <f>+D63*E63</f>
        <v>294.12</v>
      </c>
      <c r="G63" s="60"/>
      <c r="H63" s="39">
        <f>ROUND(D63*G63,2)</f>
        <v>0</v>
      </c>
    </row>
    <row r="64" spans="1:8" ht="18" x14ac:dyDescent="0.25">
      <c r="C64" s="10" t="s">
        <v>41</v>
      </c>
      <c r="D64" s="11"/>
      <c r="E64" s="31"/>
      <c r="F64" s="31"/>
      <c r="G64" s="31"/>
      <c r="H64" s="31"/>
    </row>
    <row r="65" spans="1:12" x14ac:dyDescent="0.25">
      <c r="A65" s="23" t="s">
        <v>73</v>
      </c>
      <c r="B65" s="23" t="s">
        <v>78</v>
      </c>
      <c r="C65" s="8" t="s">
        <v>42</v>
      </c>
      <c r="D65" s="9">
        <v>2</v>
      </c>
      <c r="E65" s="31">
        <v>109.44</v>
      </c>
      <c r="F65" s="31">
        <f>+D65*E65</f>
        <v>218.88</v>
      </c>
      <c r="G65" s="60"/>
      <c r="H65" s="39">
        <f>ROUND(D65*G65,2)</f>
        <v>0</v>
      </c>
      <c r="I65" s="9"/>
    </row>
    <row r="66" spans="1:12" ht="54" x14ac:dyDescent="0.25">
      <c r="C66" s="10" t="s">
        <v>43</v>
      </c>
      <c r="D66" s="11"/>
      <c r="E66" s="31"/>
      <c r="F66" s="31"/>
      <c r="G66" s="31"/>
      <c r="H66" s="31"/>
    </row>
    <row r="67" spans="1:12" x14ac:dyDescent="0.25">
      <c r="A67" s="23" t="s">
        <v>74</v>
      </c>
      <c r="B67" s="23" t="s">
        <v>78</v>
      </c>
      <c r="C67" s="8" t="s">
        <v>44</v>
      </c>
      <c r="D67" s="9">
        <v>3</v>
      </c>
      <c r="E67" s="31">
        <v>78.760000000000005</v>
      </c>
      <c r="F67" s="31">
        <f>+D67*E67</f>
        <v>236.28000000000003</v>
      </c>
      <c r="G67" s="60"/>
      <c r="H67" s="39">
        <f>ROUND(D67*G67,2)</f>
        <v>0</v>
      </c>
    </row>
    <row r="68" spans="1:12" ht="36" x14ac:dyDescent="0.25">
      <c r="C68" s="10" t="s">
        <v>45</v>
      </c>
      <c r="D68" s="11"/>
      <c r="E68" s="31"/>
      <c r="F68" s="31"/>
      <c r="G68" s="31"/>
      <c r="H68" s="31"/>
      <c r="J68" s="27"/>
    </row>
    <row r="69" spans="1:12" x14ac:dyDescent="0.25">
      <c r="C69" s="12" t="s">
        <v>46</v>
      </c>
      <c r="D69" s="13">
        <v>1</v>
      </c>
      <c r="E69" s="31"/>
      <c r="F69" s="31">
        <f>+F39+F41+F43+F45+F47+F49+F51+F53+F55+F57+F59+F61+F63+F65+F67</f>
        <v>1296.06</v>
      </c>
      <c r="G69" s="41">
        <f>H39+H41+H43+H45+H47+H49+H51+H53+H55+H57+H59+H61+H63+H65+H67</f>
        <v>0</v>
      </c>
      <c r="H69" s="30">
        <f>ROUND(G69*D69,2)</f>
        <v>0</v>
      </c>
    </row>
    <row r="70" spans="1:12" ht="0.95" customHeight="1" x14ac:dyDescent="0.25">
      <c r="C70" s="14"/>
      <c r="D70" s="15"/>
      <c r="E70" s="32"/>
      <c r="F70" s="32"/>
      <c r="G70" s="42"/>
      <c r="H70" s="32"/>
    </row>
    <row r="71" spans="1:12" ht="26.25" customHeight="1" x14ac:dyDescent="0.25">
      <c r="C71" s="37" t="s">
        <v>93</v>
      </c>
      <c r="D71" s="59">
        <f>+F17+F28+F36+F69</f>
        <v>75520.800000000003</v>
      </c>
      <c r="E71" s="59"/>
      <c r="F71" s="59"/>
      <c r="G71" s="43" t="s">
        <v>94</v>
      </c>
      <c r="H71" s="44">
        <f>+H17+H28+H36+H69</f>
        <v>0</v>
      </c>
      <c r="I71" s="27"/>
    </row>
    <row r="72" spans="1:12" ht="16.5" customHeight="1" x14ac:dyDescent="0.25">
      <c r="C72" s="16"/>
      <c r="D72" s="11"/>
      <c r="E72" s="16"/>
      <c r="F72" s="16"/>
      <c r="G72" s="49" t="s">
        <v>83</v>
      </c>
      <c r="H72" s="45">
        <f>+H71*13%</f>
        <v>0</v>
      </c>
    </row>
    <row r="73" spans="1:12" ht="15.75" customHeight="1" thickBot="1" x14ac:dyDescent="0.3">
      <c r="C73" s="36"/>
      <c r="D73" s="36"/>
      <c r="E73" s="16"/>
      <c r="F73" s="16"/>
      <c r="G73" s="50" t="s">
        <v>84</v>
      </c>
      <c r="H73" s="46">
        <f>+H71*6%</f>
        <v>0</v>
      </c>
    </row>
    <row r="74" spans="1:12" s="48" customFormat="1" ht="22.5" customHeight="1" thickBot="1" x14ac:dyDescent="0.3">
      <c r="A74" s="47"/>
      <c r="B74" s="47"/>
      <c r="E74" s="16"/>
      <c r="F74" s="16"/>
      <c r="G74" s="52" t="s">
        <v>96</v>
      </c>
      <c r="H74" s="51">
        <f>+H71+H72+H73</f>
        <v>0</v>
      </c>
    </row>
    <row r="75" spans="1:12" x14ac:dyDescent="0.25">
      <c r="I75" s="27"/>
      <c r="J75" s="27"/>
    </row>
    <row r="76" spans="1:12" x14ac:dyDescent="0.25">
      <c r="C76" s="57" t="s">
        <v>98</v>
      </c>
      <c r="D76" s="57"/>
      <c r="E76" s="57"/>
      <c r="F76" s="57"/>
      <c r="G76" s="57"/>
      <c r="H76" s="57"/>
      <c r="I76" s="17"/>
      <c r="J76" s="17"/>
      <c r="K76" s="17"/>
      <c r="L76" s="17"/>
    </row>
    <row r="77" spans="1:12" x14ac:dyDescent="0.25">
      <c r="C77" s="57" t="s">
        <v>48</v>
      </c>
      <c r="D77" s="57"/>
      <c r="E77" s="57"/>
      <c r="F77" s="57"/>
      <c r="G77" s="57"/>
      <c r="H77" s="57"/>
      <c r="I77" s="17"/>
      <c r="J77" s="17"/>
      <c r="K77" s="17"/>
      <c r="L77" s="17"/>
    </row>
    <row r="79" spans="1:12" x14ac:dyDescent="0.25">
      <c r="I79" s="18"/>
      <c r="J79" s="18"/>
    </row>
    <row r="80" spans="1:12" x14ac:dyDescent="0.25">
      <c r="C80" s="58" t="s">
        <v>51</v>
      </c>
      <c r="D80" s="58"/>
      <c r="E80" s="58"/>
      <c r="F80" s="58"/>
      <c r="G80" s="58"/>
      <c r="H80" s="40"/>
      <c r="I80" s="2"/>
      <c r="J80" s="20"/>
      <c r="K80" s="20"/>
      <c r="L80" s="20"/>
    </row>
    <row r="81" spans="3:12" x14ac:dyDescent="0.25">
      <c r="C81" s="19"/>
      <c r="D81" s="19"/>
      <c r="E81" s="34"/>
      <c r="F81" s="34"/>
      <c r="G81" s="34"/>
      <c r="H81" s="35"/>
      <c r="I81" s="20"/>
      <c r="J81" s="20"/>
      <c r="K81" s="20"/>
      <c r="L81" s="20"/>
    </row>
    <row r="82" spans="3:12" x14ac:dyDescent="0.25">
      <c r="C82" s="19"/>
      <c r="D82" s="19"/>
      <c r="E82" s="34"/>
      <c r="F82" s="34"/>
      <c r="G82" s="34"/>
      <c r="H82" s="35"/>
      <c r="I82" s="20"/>
      <c r="J82" s="20"/>
      <c r="K82" s="20"/>
      <c r="L82" s="20"/>
    </row>
    <row r="83" spans="3:12" x14ac:dyDescent="0.25">
      <c r="C83" s="58" t="s">
        <v>49</v>
      </c>
      <c r="D83" s="58"/>
      <c r="E83" s="58"/>
      <c r="F83" s="58"/>
      <c r="G83" s="58"/>
      <c r="H83" s="35"/>
      <c r="I83" s="20"/>
      <c r="J83" s="20"/>
      <c r="K83" s="20"/>
      <c r="L83" s="20"/>
    </row>
    <row r="84" spans="3:12" x14ac:dyDescent="0.25">
      <c r="C84" s="58" t="s">
        <v>50</v>
      </c>
      <c r="D84" s="58"/>
      <c r="E84" s="58"/>
      <c r="F84" s="58"/>
      <c r="G84" s="58"/>
      <c r="H84" s="35"/>
      <c r="I84" s="20"/>
      <c r="J84" s="56"/>
      <c r="K84" s="56"/>
      <c r="L84" s="20"/>
    </row>
    <row r="85" spans="3:12" x14ac:dyDescent="0.25">
      <c r="C85" s="21"/>
      <c r="D85" s="21"/>
      <c r="E85" s="35"/>
      <c r="F85" s="35"/>
      <c r="G85" s="35"/>
      <c r="H85" s="35"/>
      <c r="I85" s="20"/>
    </row>
  </sheetData>
  <sheetProtection algorithmName="SHA-512" hashValue="hjCbmUC3V/iiaXC+M32lZHTw0FN7wcuYkvTgRsIbl7aP5fLJfZic1pgVpLY9kz5a8OeUerrEdHhQU3equT9mpw==" saltValue="N08RO5Ab4J2uUIGNwYcKRA==" spinCount="100000" sheet="1" objects="1" scenarios="1"/>
  <mergeCells count="9">
    <mergeCell ref="C1:H1"/>
    <mergeCell ref="A3:H9"/>
    <mergeCell ref="J84:K84"/>
    <mergeCell ref="C76:H76"/>
    <mergeCell ref="C77:H77"/>
    <mergeCell ref="C83:G83"/>
    <mergeCell ref="C84:G84"/>
    <mergeCell ref="C80:G80"/>
    <mergeCell ref="D71:F71"/>
  </mergeCells>
  <pageMargins left="0.7" right="0.7" top="0.75" bottom="0.75" header="0.3" footer="0.3"/>
  <pageSetup paperSize="9" scale="66" orientation="portrait" r:id="rId1"/>
  <rowBreaks count="1" manualBreakCount="1">
    <brk id="41" max="4" man="1"/>
  </rowBreaks>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ARTER RESTAURACION</dc:creator>
  <cp:lastModifiedBy>Adriana Bastidas</cp:lastModifiedBy>
  <dcterms:created xsi:type="dcterms:W3CDTF">2025-11-18T09:31:43Z</dcterms:created>
  <dcterms:modified xsi:type="dcterms:W3CDTF">2025-12-01T09:46:41Z</dcterms:modified>
</cp:coreProperties>
</file>