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Y:\2025\25-209 Obra Retrofit cuadro general de baja\3 Pliego y calendario\4 Perfil del Contratante y Anuncio\"/>
    </mc:Choice>
  </mc:AlternateContent>
  <xr:revisionPtr revIDLastSave="0" documentId="13_ncr:1_{FF64D403-B6B9-49AE-84C1-F0314C0D28D4}" xr6:coauthVersionLast="47" xr6:coauthVersionMax="47" xr10:uidLastSave="{00000000-0000-0000-0000-000000000000}"/>
  <bookViews>
    <workbookView xWindow="-108" yWindow="-108" windowWidth="41496" windowHeight="16776" xr2:uid="{D3646492-AB38-4536-B261-FD926D2BDDEE}"/>
  </bookViews>
  <sheets>
    <sheet name="MODELO DESGLOSE ECONÓMICO" sheetId="1" r:id="rId1"/>
    <sheet name="NOTA IMPORTANTE" sheetId="2" r:id="rId2"/>
  </sheets>
  <definedNames>
    <definedName name="_xlnm._FilterDatabase" localSheetId="0" hidden="1">'MODELO DESGLOSE ECONÓMICO'!$B$2:$F$63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1" l="1"/>
  <c r="J62" i="1"/>
  <c r="J61" i="1"/>
  <c r="J6" i="1"/>
  <c r="J7" i="1"/>
  <c r="J8" i="1"/>
  <c r="J9" i="1"/>
  <c r="J10" i="1"/>
  <c r="J12" i="1"/>
  <c r="J13" i="1"/>
  <c r="J14" i="1"/>
  <c r="J15" i="1"/>
  <c r="J16" i="1"/>
  <c r="J17" i="1"/>
  <c r="J18" i="1"/>
  <c r="J19" i="1"/>
  <c r="J20" i="1"/>
  <c r="J21" i="1"/>
  <c r="J22" i="1"/>
  <c r="J23" i="1"/>
  <c r="J24" i="1"/>
  <c r="J25" i="1"/>
  <c r="J26" i="1"/>
  <c r="J27" i="1"/>
  <c r="J28" i="1"/>
  <c r="J29" i="1"/>
  <c r="J30" i="1"/>
  <c r="J31" i="1"/>
  <c r="J33" i="1"/>
  <c r="J34" i="1"/>
  <c r="J35" i="1"/>
  <c r="J36" i="1"/>
  <c r="J37" i="1"/>
  <c r="J38" i="1"/>
  <c r="J39" i="1"/>
  <c r="J41" i="1"/>
  <c r="J42" i="1"/>
  <c r="J43" i="1"/>
  <c r="J45" i="1"/>
  <c r="J46" i="1"/>
  <c r="J47" i="1"/>
  <c r="J49" i="1"/>
  <c r="J50" i="1"/>
  <c r="J51" i="1"/>
  <c r="J52" i="1"/>
  <c r="J54" i="1"/>
  <c r="J55" i="1"/>
  <c r="J56" i="1"/>
  <c r="G55" i="1"/>
  <c r="G56" i="1"/>
  <c r="G54" i="1"/>
  <c r="G50" i="1"/>
  <c r="G51" i="1"/>
  <c r="G52" i="1"/>
  <c r="G49" i="1"/>
  <c r="G46" i="1"/>
  <c r="G47" i="1"/>
  <c r="G45" i="1"/>
  <c r="G42" i="1"/>
  <c r="G43" i="1"/>
  <c r="G41" i="1"/>
  <c r="G34" i="1"/>
  <c r="G35" i="1"/>
  <c r="G36" i="1"/>
  <c r="G37" i="1"/>
  <c r="G38" i="1"/>
  <c r="G39" i="1"/>
  <c r="G33" i="1"/>
  <c r="G13" i="1"/>
  <c r="G14" i="1"/>
  <c r="G15" i="1"/>
  <c r="G16" i="1"/>
  <c r="G17" i="1"/>
  <c r="G18" i="1"/>
  <c r="G19" i="1"/>
  <c r="G20" i="1"/>
  <c r="G21" i="1"/>
  <c r="G22" i="1"/>
  <c r="G23" i="1"/>
  <c r="G24" i="1"/>
  <c r="G25" i="1"/>
  <c r="G26" i="1"/>
  <c r="G27" i="1"/>
  <c r="G28" i="1"/>
  <c r="G29" i="1"/>
  <c r="G30" i="1"/>
  <c r="G31" i="1"/>
  <c r="G12" i="1"/>
  <c r="G7" i="1"/>
  <c r="G8" i="1"/>
  <c r="G9" i="1"/>
  <c r="G10" i="1"/>
  <c r="G6" i="1"/>
  <c r="G4" i="1"/>
  <c r="J57" i="1" l="1"/>
  <c r="J58" i="1" s="1"/>
  <c r="H55" i="1"/>
  <c r="H56" i="1"/>
  <c r="H62" i="1"/>
  <c r="H54" i="1"/>
  <c r="H51" i="1"/>
  <c r="H52" i="1"/>
  <c r="H46" i="1"/>
  <c r="H47" i="1"/>
  <c r="H45" i="1"/>
  <c r="H42" i="1"/>
  <c r="H38" i="1"/>
  <c r="H39" i="1"/>
  <c r="H33" i="1"/>
  <c r="H13" i="1"/>
  <c r="H18" i="1"/>
  <c r="H19" i="1"/>
  <c r="H20" i="1"/>
  <c r="H21" i="1"/>
  <c r="H22" i="1"/>
  <c r="H25" i="1"/>
  <c r="H12" i="1"/>
  <c r="H10" i="1"/>
  <c r="H6" i="1"/>
  <c r="H36" i="1"/>
  <c r="H34" i="1"/>
  <c r="H31" i="1"/>
  <c r="H29" i="1"/>
  <c r="H28" i="1"/>
  <c r="H27" i="1"/>
  <c r="H24" i="1"/>
  <c r="H23" i="1"/>
  <c r="H9" i="1"/>
  <c r="H16" i="1"/>
  <c r="H30" i="1"/>
  <c r="H7" i="1"/>
  <c r="H4" i="1"/>
  <c r="H61" i="1"/>
  <c r="H50" i="1"/>
  <c r="H49" i="1"/>
  <c r="H43" i="1"/>
  <c r="H41" i="1"/>
  <c r="H37" i="1"/>
  <c r="H35" i="1"/>
  <c r="H26" i="1"/>
  <c r="H15" i="1"/>
  <c r="H14" i="1"/>
  <c r="H8" i="1"/>
  <c r="J59" i="1" l="1"/>
  <c r="J60" i="1" s="1"/>
  <c r="J63" i="1" s="1"/>
  <c r="F55" i="1"/>
  <c r="F56" i="1"/>
  <c r="F61" i="1"/>
  <c r="F62" i="1"/>
  <c r="F54" i="1"/>
  <c r="F50" i="1"/>
  <c r="F51" i="1"/>
  <c r="F52" i="1"/>
  <c r="F49" i="1"/>
  <c r="F46" i="1"/>
  <c r="F47" i="1"/>
  <c r="F45" i="1"/>
  <c r="F42" i="1"/>
  <c r="F43" i="1"/>
  <c r="F41" i="1"/>
  <c r="F34" i="1"/>
  <c r="F35" i="1"/>
  <c r="F36" i="1"/>
  <c r="F37" i="1"/>
  <c r="F38" i="1"/>
  <c r="F39" i="1"/>
  <c r="F33" i="1"/>
  <c r="F13" i="1"/>
  <c r="F14" i="1"/>
  <c r="F15" i="1"/>
  <c r="F16" i="1"/>
  <c r="F18" i="1"/>
  <c r="F19" i="1"/>
  <c r="F20" i="1"/>
  <c r="F21" i="1"/>
  <c r="F22" i="1"/>
  <c r="F23" i="1"/>
  <c r="F24" i="1"/>
  <c r="F25" i="1"/>
  <c r="F26" i="1"/>
  <c r="F27" i="1"/>
  <c r="F28" i="1"/>
  <c r="F29" i="1"/>
  <c r="F30" i="1"/>
  <c r="F31" i="1"/>
  <c r="F12" i="1"/>
  <c r="F7" i="1"/>
  <c r="F8" i="1"/>
  <c r="F9" i="1"/>
  <c r="F10" i="1"/>
  <c r="F6" i="1"/>
  <c r="F4" i="1"/>
  <c r="D17" i="1" l="1"/>
  <c r="H17" i="1" l="1"/>
  <c r="H57" i="1" s="1"/>
  <c r="H59" i="1" s="1"/>
  <c r="F17" i="1"/>
  <c r="B3" i="1"/>
  <c r="H58" i="1" l="1"/>
  <c r="H60" i="1" s="1"/>
  <c r="H63" i="1" s="1"/>
  <c r="F63" i="1"/>
</calcChain>
</file>

<file path=xl/sharedStrings.xml><?xml version="1.0" encoding="utf-8"?>
<sst xmlns="http://schemas.openxmlformats.org/spreadsheetml/2006/main" count="80" uniqueCount="75">
  <si>
    <t>PARTIDA</t>
  </si>
  <si>
    <t>DESCRIPCIÓN</t>
  </si>
  <si>
    <t>UNIDADES</t>
  </si>
  <si>
    <t>PRECIO UNITARIO</t>
  </si>
  <si>
    <t>PRECIO
TOTAL PARTIDA</t>
  </si>
  <si>
    <t>ACTUACIONES PRELIMINARES</t>
  </si>
  <si>
    <r>
      <rPr>
        <b/>
        <sz val="10"/>
        <rFont val="Frutiger 45 Light"/>
      </rPr>
      <t>Elaboración de estudio de perfil de cargas</t>
    </r>
    <r>
      <rPr>
        <sz val="10"/>
        <rFont val="Frutiger 45 Light"/>
        <family val="2"/>
      </rPr>
      <t xml:space="preserve"> de CT02, una por cada panel/subcuadro del CGDBT mediante la instalación de registradores de energia portátiles en circuitos de alimentación prioritarios
Ud. Elaboración de estudio de perfil de consumo de CT02, mediante la instalación de registradores de energía en los circuitos de alimentación desde CT02 necesarios, para la elaboración  de perfil de consumo y documento que sirva de base para la elaboración del procedimiento de reforma, por parte de la Dirección Facultativa o Director de Obra, implementando las medidas auxiliares y desvíos de alimentación de cargas necesarias de las salidas prioritarias del Cuadro General de Baja Tensión (CGBT), y el dimensinamiento de éstas en función a las condiciones de explotación del CT02.
</t>
    </r>
  </si>
  <si>
    <t/>
  </si>
  <si>
    <t>INSTALACIONES AUXILIARES; CONTINGENCIAS</t>
  </si>
  <si>
    <r>
      <rPr>
        <b/>
        <sz val="10"/>
        <rFont val="Frutiger 45 Light"/>
      </rPr>
      <t>Prestación de cuadro provisional: Diseño, Fabricación y Suministro de Cuadro Provisional</t>
    </r>
    <r>
      <rPr>
        <sz val="10"/>
        <rFont val="Frutiger 45 Light"/>
        <family val="2"/>
      </rPr>
      <t xml:space="preserve">
Ud. Construcción de Cuadro Eléctrico Auxiliar de Baja Tensión con todo el equipamiento necesario para atender la contingencia en base a procedimiento marcado por la Dirección de Obra,  diseñado para garantizar la continuidad suministro eléctrico de servicios prioritarios con mínima afección durante la ejecución de la reforma de cada CGBT del CT02.
Alcance de los trabajos:
 - Diseño y fabricación de un cuadro eléctrico provisional conforme a los requerimientos de la dirección de obra del proyecto y procedimientos para atender la explicación del CT02 durante la reforma de sus 8 CGBT.
 - Suministro de envolvente metálica con grado de protección mínimo IP30, adecuado para su instalación en interiores o exteriores según especificaciones del emplazamiento y equipamiento necesario definido por la D.O.
 - Incorporación de interruptores automáticos de protección en función de las cargas a alimentar.
 - Equipamiento de cuadros auxilares con dispositivos de bloqueo para procedimientos LOTO.
 - Distribución interna optimizada, garantizando la correcta segregación de circuitos y facilidad de conexión.
  - Bornas de conexión, permitiendo una instalación rápida y segura.
  - Sistema de puesta a tierra para garantizar la seguridad eléctrica.
  - Rotulación y etiquetado de los circuitos para facilitar su identificación.
Especificaciones técnicas mínimas:
   - Tensión nominal: 400/230 V AC, 50 Hz.
   - Intensidad nominal: Adecuada según demanda energética del proyecto.
  - Interruptores de protección: Diferenciales e interruptores automáticos según normativa IEC 60947-2 y IEC 61439-1. Aprobados por DO y DF.
  - Sistema de montaje: Fijo o móvil, según requerimiento.
  - Señaléticas e Identificación de riesgo eléctrico.
</t>
    </r>
  </si>
  <si>
    <r>
      <rPr>
        <b/>
        <sz val="10"/>
        <rFont val="Frutiger 45 Light"/>
      </rPr>
      <t>Prestación de material y M.O. necesaria para la instalación y desinstalación de cuadros y líneas provisionales y cuadros auxiliares</t>
    </r>
    <r>
      <rPr>
        <sz val="10"/>
        <rFont val="Frutiger 45 Light"/>
        <family val="2"/>
      </rPr>
      <t>, realizando los trabajos en vantanas de trabajo con afección de servicio definidas en horario especial: 
Ud. Suministro, tendido y conexionado de líneas eléctricas de baja tensión, marca prysmian o equivalente, formado por conductores unipolares de cobre del tipo RZ1-K(AS), con clase de reacción al fuego mínima CcA-s1b,d1,a1. en instalación provisional para garantizar el suministro eléctrico de servicios prioritarios con afección durante la ejecución de la reforma del Cuadro General de Baja Tensión (CGBT). 
La ejecución se efectuará cumpliendo con las siguientes condiciones:
  - Las secciones y longitudes de los conductores serán las justificadas en estudio y documento realizado por la DO-DF del proyecto.
  - El tendido de los conductores se realizará en canalizaciones, bandejas o tubos, conforme a las condiciones especificadas en el proyecto.
  - Los cables deberán ser conectados en cada punto de alimentación, (protecciones automaticas y diferenciales)
  - Se realizarán todas las pruebas de seguridad necesarias para evitar accidentes o daño a equipamiento, con elaboración de documentos y ensayos a entregar a l la dirección de obra, antes de la puesta en funcionamiento de instalaciones provisionales o definitivas.
  - Las líneas instaladas serán debidamente rotuladas y etiquetadas para su fácil identificación.
 - El equipamiento deberá permitir la realización de procedimientos LOTO de bloqueo y seguridad para evitar accidentes.</t>
    </r>
  </si>
  <si>
    <r>
      <rPr>
        <b/>
        <i/>
        <sz val="10"/>
        <rFont val="Frutiger 45 Light"/>
        <family val="2"/>
      </rPr>
      <t xml:space="preserve">Desmontaje y retirada definitiva de cuadro provisional y lineas provisionales: </t>
    </r>
    <r>
      <rPr>
        <sz val="10"/>
        <rFont val="Frutiger 45 Light"/>
        <family val="2"/>
      </rPr>
      <t xml:space="preserve">
Ud. Desmontaje de Cuadro Eléctrico Auxiliar de Baja Tensión, lineas provisinales y reposición de la instalación a origen.
Alcance de los trabajos:
 - Desmontaje de cuadro provisional incluyendo retirada y gestión de residuos realizada por empresa certificada.
.- Desconexión de lineas provisionales de entrada y salida incluyendo retirada y gestión de residuos realizada por empresa certificado.
</t>
    </r>
  </si>
  <si>
    <r>
      <rPr>
        <b/>
        <sz val="10"/>
        <rFont val="Frutiger 45 Light"/>
      </rPr>
      <t>Maniobras en MT y BT personal con formación LOTO y recurso preventivo: Desconexión y Seguridad (Trabajos Previos a la intervención)</t>
    </r>
    <r>
      <rPr>
        <sz val="10"/>
        <rFont val="Frutiger 45 Light"/>
        <family val="2"/>
      </rPr>
      <t xml:space="preserve">
  -Desconexión temporal: Planificación y ejecución de la desconexión del CGBT para su reforma, con medidas para garantizar la seguridad de todo el personal y equipos.
  -Señalización y protección: Colocación de señaleticas de advertencia en el área de trabajo y aseguramiento de la zona para evitar accidentes eléctricos durante la obra.
  -Aseguramiento del suministro eléctrico provisional: Establecer las conexiones necesarias para alimentar los circuitos críticos y equipos durante la reforma (instalación de CGBT provisional y líneas de alimentación).
El procedimiento incluirá los siguientes trabajos:
Apertura de celdas de MT:
  - Desconexión y apertura de celdas de media tensión (MT) correspondientes a los circuitos que alimentan el CGBT, siguiendo los procedimientos de seguridad establecidos para evitar cualquier riesgo de arco eléctrico.
  - Verificación de la ausencia de tensión en las celdas de MT mediante la utilización de equipos de medición y verificación de seguridad.
Bloqueo y Etiquetado de Equipos:
  - Aplicación de dispositivos de bloqueo en todos los interruptores y mecanismos que puedan poner en riesgo la seguridad del personal evitando la operación accidental de los equipos durante la intervención.
  - Etiquetado de los dispositivos bloqueados con etiquetas de advertencia, especificando que están fuera de servicio y no deben ser operados hasta que se complete la reforma.
Desconexión de los circuitos de baja tensión:
  - Desconexión de los interruptores de baja tensión que alimentan los circuitos a intervenir, realizando los bloqueos y etiquetados correspondientes.
Comprobación de ausencia de tensión en zona de intervención:
  - Verificación de la ausencia total de energía en los circuitos, mediante el uso de medidores de tensión y asegurando que no haya riesgos antes de comenzar la intervención.
</t>
    </r>
  </si>
  <si>
    <r>
      <rPr>
        <b/>
        <i/>
        <sz val="10"/>
        <rFont val="Frutiger 45 Light"/>
        <family val="2"/>
      </rPr>
      <t xml:space="preserve">Ud. Elaboración e instalación cabezas de blindobarra mediante pletinas rígidas aisladas de alimentación a blindobarras existentes desde protecciones en GGBT generales y adaptación de la alimentación de blindosbarras de salida desde CGBT. </t>
    </r>
    <r>
      <rPr>
        <sz val="10"/>
        <rFont val="Frutiger 45 Light"/>
        <family val="2"/>
      </rPr>
      <t xml:space="preserve">
Ud. Elaboración in situ de desarrollo de pletina de sección calculada para Intensidad nominal en cada caso, conectado a canal prefabricado existente con la nueva proteción instalada en cuadro.
</t>
    </r>
    <r>
      <rPr>
        <i/>
        <u/>
        <sz val="10"/>
        <rFont val="Frutiger 45 Light"/>
        <family val="2"/>
      </rPr>
      <t xml:space="preserve">
Características del conexionado:</t>
    </r>
    <r>
      <rPr>
        <sz val="10"/>
        <rFont val="Frutiger 45 Light"/>
        <family val="2"/>
      </rPr>
      <t xml:space="preserve">
</t>
    </r>
    <r>
      <rPr>
        <i/>
        <sz val="10"/>
        <rFont val="Frutiger 45 Light"/>
        <family val="2"/>
      </rPr>
      <t xml:space="preserve">
Material de las Pletinas:</t>
    </r>
    <r>
      <rPr>
        <sz val="10"/>
        <rFont val="Frutiger 45 Light"/>
        <family val="2"/>
      </rPr>
      <t xml:space="preserve">
  - El conexionado se llevará a cabo utilizando pletinas de cobre</t>
    </r>
    <r>
      <rPr>
        <b/>
        <sz val="10"/>
        <rFont val="Frutiger 45 Light"/>
        <family val="2"/>
      </rPr>
      <t xml:space="preserve"> rígidas aisladas</t>
    </r>
    <r>
      <rPr>
        <sz val="10"/>
        <rFont val="Frutiger 45 Light"/>
        <family val="2"/>
      </rPr>
      <t xml:space="preserve">, cuya sección será adecuada para soportar la intensidad y potencia de cortocircuito establecida. (50kA)
</t>
    </r>
    <r>
      <rPr>
        <i/>
        <sz val="10"/>
        <rFont val="Frutiger 45 Light"/>
        <family val="2"/>
      </rPr>
      <t xml:space="preserve">
Soportes de Sujeción:</t>
    </r>
    <r>
      <rPr>
        <sz val="10"/>
        <rFont val="Frutiger 45 Light"/>
        <family val="2"/>
      </rPr>
      <t xml:space="preserve">
  - Los soportes de sujeción de las pletinas se instalarán de acuerdo con las indicaciones del fabricante para garantizar que el conexionado cumpla con las normas de seguridad y resistencia.
</t>
    </r>
    <r>
      <rPr>
        <i/>
        <sz val="10"/>
        <rFont val="Frutiger 45 Light"/>
        <family val="2"/>
      </rPr>
      <t xml:space="preserve">
Capacidad de Cortocircuito:</t>
    </r>
    <r>
      <rPr>
        <sz val="10"/>
        <rFont val="Frutiger 45 Light"/>
        <family val="2"/>
      </rPr>
      <t xml:space="preserve">
  - El conexionado estará diseñado para soportar un poder de cortocircuito de al menos 50 kA, asegurando que, en caso de un fallo o cortocircuito, el sistema pueda manejar la corriente sin comprometer la seguridad ni la integridad de los equipos.
</t>
    </r>
    <r>
      <rPr>
        <i/>
        <sz val="10"/>
        <rFont val="Frutiger 45 Light"/>
        <family val="2"/>
      </rPr>
      <t xml:space="preserve">
Proceso de Conexión:</t>
    </r>
    <r>
      <rPr>
        <sz val="10"/>
        <rFont val="Frutiger 45 Light"/>
        <family val="2"/>
      </rPr>
      <t xml:space="preserve">
  - Montaje de las pletinas de cobre rígidas en las cabezas de conexión prefabricada y en las palas del interruptor automático.
 - Diseño que permita la verificación de las conexiones entre pletinas y su posterior mantenimiento.</t>
    </r>
  </si>
  <si>
    <t>REFORMA DE PROTECCIONES EN CGBT C2</t>
  </si>
  <si>
    <r>
      <rPr>
        <b/>
        <sz val="10"/>
        <rFont val="Frutiger 45 Light"/>
        <family val="2"/>
      </rPr>
      <t>Sustitución de Interruptor seccionador con mando motor de ejecución extraíble de 3200 A. (SOLUCIÓN RETROFIT)</t>
    </r>
    <r>
      <rPr>
        <sz val="10"/>
        <rFont val="Frutiger 45 Light"/>
        <family val="2"/>
      </rPr>
      <t xml:space="preserve">
Ud. Suministro, instalación y conexionado de Interruptor seccionador con mando motor de bastidor abierto, tetrapolar (4P), intensidad nominal 3200 A, tensión de operación hasta 690 V, poder de corte Icc&gt; 50 kA a 415 V, modelo E4.2 3200A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Elaboración de nuevo cableado de mando y señalización, cableado a nuevos pilotos, pulsadores y a bornas de caleado a sistema actual de control SCADA.
 - Adaptación de puerta nueva, tapado de partes activas y sinóptico.</t>
    </r>
  </si>
  <si>
    <r>
      <rPr>
        <b/>
        <sz val="10"/>
        <rFont val="Frutiger 45 Light"/>
        <family val="2"/>
      </rPr>
      <t>Sustitución de interruptor Magnetotérmico motorizado Extraíble de 3200 A equipada con Relé Eléctronico Ekip Touch LSI .  (SOLUCIÓN RETROFIT</t>
    </r>
    <r>
      <rPr>
        <sz val="10"/>
        <rFont val="Frutiger 45 Light"/>
        <family val="2"/>
      </rPr>
      <t xml:space="preserve">)
Ud. Suministro, instalación y conexionado de Interruptor automático de bastidor abierto en ejecución </t>
    </r>
    <r>
      <rPr>
        <u/>
        <sz val="10"/>
        <rFont val="Frutiger 45 Light"/>
      </rPr>
      <t>extraible con mando motor</t>
    </r>
    <r>
      <rPr>
        <sz val="10"/>
        <rFont val="Frutiger 45 Light"/>
        <family val="2"/>
      </rPr>
      <t xml:space="preserve"> de, tetrapolar (4P), intensidad nominal 3200 A, tensión de operación hasta 690 V, poder de corte Icc&gt; 50 kA a 415 V, modelo Emax E4.2 3200A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Instalación de módulos de comunicación
 - Elaboración de desarrollo de pletina rígida, manteniendo sección actual y adaptando a jdB existentes y nuevo interruptor
  - Enfundado de nueva pletina de cobre utilizado funda termoretractil, aplicando calor de forma uniforme hasta su perfecto ajuste con la pletina
 - Modulo de medida de energia y medidas integrado en Ekip Touch LSI
 - Elaboración de nuevo cableado de mando y señalización, cableado a nuevos pilotos, pulsadores y a bornas de caleado a sistema actual de control SCADA.
 - Adaptación de puerta nueva, tapado de partes activas y sinóptico.</t>
    </r>
  </si>
  <si>
    <r>
      <rPr>
        <b/>
        <sz val="10"/>
        <rFont val="Frutiger 45 Light"/>
        <family val="2"/>
      </rPr>
      <t>Sustitución de interruptor Magnetotérmico motorizado Extraíble de 2000 A equipada con Relé Eléctronico Ekip Touch LSI .  (SOLUCIÓN RETROFIT)</t>
    </r>
    <r>
      <rPr>
        <sz val="10"/>
        <rFont val="Frutiger 45 Light"/>
        <family val="2"/>
      </rPr>
      <t xml:space="preserve">
Ud. Suministro, instalación y conexionado de Interruptor automático de bastidor abierto en ejecución </t>
    </r>
    <r>
      <rPr>
        <u/>
        <sz val="10"/>
        <rFont val="Frutiger 45 Light"/>
      </rPr>
      <t>extraible con mando motor</t>
    </r>
    <r>
      <rPr>
        <sz val="10"/>
        <rFont val="Frutiger 45 Light"/>
        <family val="2"/>
      </rPr>
      <t xml:space="preserve"> de, tetrapolar (4P), intensidad nominal 2000 A, tensión de operación hasta 690 V, poder de corte Icc&gt; 50 kA a 415 V, modelo Emax E2.2 2000A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Instalación de módulos de comunicación
 - Elaboración de desarrollo de pletina rígida, manteniendo sección actual y adaptando a jdB existentes y nuevo interruptor
  - Enfundado de nueva pletina de cobre utilizado funda termoretractil, aplicando calor de forma uniforme hasta su perfecto ajuste con la pletina
 - Modulo de medida de energia y medidas integrado en Ekip Touch LSI
 - Elaboración de nuevo cableado de mando y señalización, cableado a nuevos pilotos, pulsadores y a bornas de caleado a sistema actual de control SCADA.
 - Adaptación de puerta nueva, tapado de partes activas y sinóptico.</t>
    </r>
  </si>
  <si>
    <r>
      <rPr>
        <b/>
        <sz val="10"/>
        <rFont val="Frutiger 45 Light"/>
        <family val="2"/>
      </rPr>
      <t>Sustitución de interruptor Magnetotérmico motorizado Extraíble de 1250 A equipada con Relé Eléctronico Ekip Touch LSI   (SOLUCIÓN RETROFIT).</t>
    </r>
    <r>
      <rPr>
        <sz val="10"/>
        <rFont val="Frutiger 45 Light"/>
        <family val="2"/>
      </rPr>
      <t xml:space="preserve">
Ud. Suministro, instalación y conexionado de Interruptor automático de bastidor abierto en ejecución </t>
    </r>
    <r>
      <rPr>
        <u/>
        <sz val="10"/>
        <rFont val="Frutiger 45 Light"/>
      </rPr>
      <t>extraible con mando motor</t>
    </r>
    <r>
      <rPr>
        <sz val="10"/>
        <rFont val="Frutiger 45 Light"/>
        <family val="2"/>
      </rPr>
      <t xml:space="preserve"> de, tetrapolar (4P), intensidad nominal 1250 A, tensión de operación hasta 690 V, poder de corte Icc&gt; 50 kA a 415 V, modelo Emax E2.2 1250A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Instalación de módulos de comunicación
 - Elaboración de desarrollo de pletina rígida, manteniendo sección actual y adaptando a jdB existentes y nuevo interruptor
  - Enfundado de nueva pletina de cobre utilizado funda termoretractil, aplicando calor de forma uniforme hasta su perfecto ajuste con la pletina
 - Modulo de medida de energia y medidas integrado en Ekip Touch LSI
 - Elaboración de nuevo cableado de mando y señalización, cableado a nuevos pilotos, pulsadores y a bornas de caleado a sistema actual de control SCADA.
 - Adaptación de puerta nueva, tapado de partes activas y sinóptico.</t>
    </r>
  </si>
  <si>
    <r>
      <rPr>
        <b/>
        <sz val="10"/>
        <rFont val="Frutiger 45 Light"/>
        <family val="2"/>
      </rPr>
      <t>Sustitución de interruptor Magnetotérmico motorizado Extraíble de 800 A equipada con Relé Eléctronico Ekip Touch LSI   (SOLUCIÓN RETROFIT)</t>
    </r>
    <r>
      <rPr>
        <sz val="10"/>
        <rFont val="Frutiger 45 Light"/>
        <family val="2"/>
      </rPr>
      <t>.
Ud. Suministro, instalación y conexionado de Interruptor automático de bastidor abierto en ejecución</t>
    </r>
    <r>
      <rPr>
        <u/>
        <sz val="10"/>
        <rFont val="Frutiger 45 Light"/>
      </rPr>
      <t xml:space="preserve"> extraible con mando motor</t>
    </r>
    <r>
      <rPr>
        <sz val="10"/>
        <rFont val="Frutiger 45 Light"/>
        <family val="2"/>
      </rPr>
      <t xml:space="preserve"> de, tetrapolar (4P), intensidad nominal 800 A, tensión de operación hasta 690 V, poder de corte Icc&gt; 50 kA a 415 V, modelo Emax E2.2 800A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Instalación de módulos de comunicación
 - Elaboración de desarrollo de pletina rígida, manteniendo sección actual y adaptando a jdB existentes y nuevo interruptor
  - Enfundado de nueva pletina de cobre utilizado funda termoretractil, aplicando calor de forma uniforme hasta su perfecto ajuste con la pletina
 - Modulo de medida de energia y medidas integrado en Ekip Touch LSI
 - Elaboración de nuevo cableado de mando y señalización, cableado a nuevos pilotos, pulsadores y a bornas de caleado a sistema actual de control SCADA.
 - Adaptación de puerta nueva, tapado de partes activas y sinóptico.</t>
    </r>
  </si>
  <si>
    <r>
      <rPr>
        <b/>
        <sz val="10"/>
        <rFont val="Frutiger 45 Light"/>
        <family val="2"/>
      </rPr>
      <t>Sustitución de interruptor Magnetotérmico motorizado Extraíble de 1250 A equipada con Relé Eléctronico Ekip Touch LSI  con diferencial (BLINDOS)</t>
    </r>
    <r>
      <rPr>
        <sz val="10"/>
        <rFont val="Frutiger 45 Light"/>
        <family val="2"/>
      </rPr>
      <t xml:space="preserve">
Ud. Suministro, instalación y conexionado de Interruptor automático de bastidor abierto en ejecución extraible </t>
    </r>
    <r>
      <rPr>
        <u/>
        <sz val="10"/>
        <rFont val="Frutiger 45 Light"/>
      </rPr>
      <t>con mando motor</t>
    </r>
    <r>
      <rPr>
        <sz val="10"/>
        <rFont val="Frutiger 45 Light"/>
        <family val="2"/>
      </rPr>
      <t xml:space="preserve"> de, tetrapolar (4P), intensidad nominal 1250 A, tensión de operación hasta 690 V, poder de corte Icc&gt; 50 kA a 415 V, modelo Emax E2.2 1250A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Instalación de protección diferencial con transformador </t>
    </r>
    <r>
      <rPr>
        <b/>
        <sz val="10"/>
        <rFont val="Frutiger 45 Light"/>
        <family val="2"/>
      </rPr>
      <t>toroidal WGC-500x200</t>
    </r>
    <r>
      <rPr>
        <sz val="10"/>
        <rFont val="Frutiger 45 Light"/>
        <family val="2"/>
      </rPr>
      <t>, bobina de disparo MX 230 Vac y protección de maniobra mediante seccionador fusible.
 - Instalación de módulos de comunicación
 - Elaboración de desarrollo de pletina rígida, manteniendo sección actual y adaptando a jdB existentes y nuevo interruptor
  - Enfundado de nueva pletina de cobre utilizado funda termoretractil, aplicando calor de forma uniforme hasta su perfecto ajuste con la pletina
 - Modulo de medida de energia y medidas integrado en Ekip Touch LSI
 - Elaboración de nuevo cableado de mando y señalización, cableado a nuevos pilotos, pulsadores y a bornas de caleado a sistema actual de control SCADA.
 - Adaptación de puerta nueva, tapado de partes activas y sinóptico.</t>
    </r>
  </si>
  <si>
    <r>
      <rPr>
        <b/>
        <sz val="10"/>
        <rFont val="Frutiger 45 Light"/>
        <family val="2"/>
      </rPr>
      <t>Sustitución de interruptor Magnetotérmico motorizado Extraíble de 800 A equipada con Relé Eléctronico Ekip Touch LSI  con diferencial (BLINDOS)</t>
    </r>
    <r>
      <rPr>
        <sz val="10"/>
        <rFont val="Frutiger 45 Light"/>
        <family val="2"/>
      </rPr>
      <t xml:space="preserve">
Ud. Suministro, instalación y conexionado de Interruptor automático de bastidor abierto en ejecución extraible </t>
    </r>
    <r>
      <rPr>
        <u/>
        <sz val="10"/>
        <rFont val="Frutiger 45 Light"/>
      </rPr>
      <t>con mando motor</t>
    </r>
    <r>
      <rPr>
        <sz val="10"/>
        <rFont val="Frutiger 45 Light"/>
        <family val="2"/>
      </rPr>
      <t xml:space="preserve"> de, tetrapolar (4P), intensidad nominal 800 A, tensión de operación hasta 690 V, poder de corte Icc&gt; 50 kA a 415 V, modelo Emax E2.2 800A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Instalación de protección diferencial con transformador </t>
    </r>
    <r>
      <rPr>
        <b/>
        <sz val="10"/>
        <rFont val="Frutiger 45 Light"/>
        <family val="2"/>
      </rPr>
      <t>toroidal WGC-500x200</t>
    </r>
    <r>
      <rPr>
        <sz val="10"/>
        <rFont val="Frutiger 45 Light"/>
        <family val="2"/>
      </rPr>
      <t>, bobina de disparo MX 230 Vac y protección de maniobra mediante seccionador fusible.
 - Instalación de módulos de comunicación
 - Elaboración de desarrollo de pletina rígida, manteniendo sección actual y adaptando a jdB existentes y nuevo interruptor
  - Enfundado de nueva pletina de cobre utilizado funda termoretractil, aplicando calor de forma uniforme hasta su perfecto ajuste con la pletina
 - Modulo de medida de energia y medidas integrado en Ekip Touch LSI
 - Elaboración de nuevo cableado de mando y señalización, cableado a nuevos pilotos, pulsadores y a bornas de caleado a sistema actual de control SCADA.
 - Adaptación de puerta nueva, tapado de partes activas y sinóptico.</t>
    </r>
  </si>
  <si>
    <r>
      <rPr>
        <b/>
        <sz val="10"/>
        <rFont val="Frutiger 45 Light"/>
        <family val="2"/>
      </rPr>
      <t>Sustitución de interruptor Magnetotérmico motorizado Extraible de 400 A equipada con Relé Eléctronico Ekip Touch LSI  con diferencial (BLINDOS)</t>
    </r>
    <r>
      <rPr>
        <sz val="10"/>
        <rFont val="Frutiger 45 Light"/>
        <family val="2"/>
      </rPr>
      <t xml:space="preserve">
Ud. Suministro, instalación y conexionado de Interruptor automático  en ejecución extraible </t>
    </r>
    <r>
      <rPr>
        <u/>
        <sz val="10"/>
        <rFont val="Frutiger 45 Light"/>
      </rPr>
      <t>con mando motor</t>
    </r>
    <r>
      <rPr>
        <sz val="10"/>
        <rFont val="Frutiger 45 Light"/>
        <family val="2"/>
      </rPr>
      <t xml:space="preserve"> de, tetrapolar (4P), intensidad nominal 630 A, tensión de operación hasta 690 V, poder de corte Icc&gt; 50 kA a 415 V, modelo Tmax XT 630N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WGC-220x105</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</si>
  <si>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de 1000 A equipada con Relé Eléctronico  Ekip Touch LSI con diferencial (clima)</t>
    </r>
    <r>
      <rPr>
        <sz val="10"/>
        <rFont val="Frutiger 45 Light"/>
        <family val="2"/>
      </rPr>
      <t xml:space="preserve">
Ud. Suministro, instalación y conexionado de Interruptor automático  en ejecución fija tetrapolar (4P), intensidad nominal 1000 A, tensión de operación hasta 690 V, poder de corte Icc&gt; 50 kA a 415 V, modelo E1.2 1000N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WGC-220 x 110</t>
    </r>
    <r>
      <rPr>
        <sz val="10"/>
        <rFont val="Frutiger 45 Light"/>
        <family val="2"/>
      </rPr>
      <t>, bobina de disparo MX 230 Vac y protección de maniobra mediante seccionador fusible.
 - Modulo de medida de energia integrado y medidas en Ekip Touch LSI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</si>
  <si>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motorizado de 630 A equipada con Relé Eléctronico  Ekip Touch LSI con diferencial</t>
    </r>
    <r>
      <rPr>
        <sz val="10"/>
        <rFont val="Frutiger 45 Light"/>
        <family val="2"/>
      </rPr>
      <t xml:space="preserve">
Ud. Suministro, instalación y conexionado de Interruptor automático  en ejecución fija con mando motor de, tetrapolar (4P), intensidad nominal 630 A, tensión de operación hasta 690 V, poder de corte Icc&gt; 50 kA a 415 V, modelo Tmax XT 630N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WGC-180</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nuava, tapado de partes activas y sinóptico.</t>
    </r>
  </si>
  <si>
    <r>
      <rPr>
        <b/>
        <sz val="10"/>
        <rFont val="Frutiger 45 Light"/>
        <family val="2"/>
      </rPr>
      <t>Sustitución de interruptor Magnetotérmico motorizado de 400 A equipada con Relé Eléctronico  Ekip Touch LSI  con diferencial</t>
    </r>
    <r>
      <rPr>
        <sz val="10"/>
        <rFont val="Frutiger 45 Light"/>
        <family val="2"/>
      </rPr>
      <t xml:space="preserve">
Ud. Suministro, instalación y conexionado de Interruptor automático  en ejecución fija con mando motor de, tetrapolar (4P), intensidad nominal 400 A, tensión de operación hasta 690 V, poder de corte Icc&gt; 50 kA a 415 V, modelo Tmax XT 400N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WGC-180</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</si>
  <si>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motorizado de 250 A equipada con Relé Eléctronico  Ekip Touch LSI  con diferencial</t>
    </r>
    <r>
      <rPr>
        <sz val="10"/>
        <rFont val="Frutiger 45 Light"/>
        <family val="2"/>
      </rPr>
      <t xml:space="preserve">
Ud. Suministro, instalación y conexionado de Interruptor automático  en ejecución fija con mando motor de, tetrapolar (4P), intensidad nominal 250 A, tensión de operación hasta 690 V, poder de corte Icc&gt; 50 kA a 415 V, modelo Tmax XT 250N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WGC-110</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</si>
  <si>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motorizado de 160 A equipada con Relé Eléctronico  Ekip Touch LSI con diferencial</t>
    </r>
    <r>
      <rPr>
        <sz val="10"/>
        <rFont val="Frutiger 45 Light"/>
        <family val="2"/>
      </rPr>
      <t xml:space="preserve">
Ud. Suministro, instalación y conexionado de Interruptor automático  en ejecución fija con mando motor de, tetrapolar (4P), intensidad nominal 160 A, tensión de operación hasta 690 V, poder de corte Icc&gt; 50 kA a 415 V, modelo Tmax XT 160N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WGC-80</t>
    </r>
    <r>
      <rPr>
        <sz val="10"/>
        <rFont val="Frutiger 45 Light"/>
        <family val="2"/>
      </rPr>
      <t xml:space="preserve">,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
</t>
    </r>
  </si>
  <si>
    <r>
      <rPr>
        <b/>
        <sz val="10"/>
        <rFont val="Frutiger 45 Light"/>
        <family val="2"/>
      </rPr>
      <t>Sustitución de interruptor Magnetotérmico motorizado de 100 A equipada con Relé Eléctronico  Ekip Touch LSI con diferencial</t>
    </r>
    <r>
      <rPr>
        <sz val="10"/>
        <rFont val="Frutiger 45 Light"/>
        <family val="2"/>
      </rPr>
      <t xml:space="preserve">
Ud. Suministro, instalación y conexionado de Interruptor automático  en ejecución fija con mando motor de, tetrapolar (4P), intensidad nominal 100 A, tensión de operación hasta 690 V, poder de corte Icc&gt; 50 kA a 415 V, modelo Tmax XT 100N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WGC-3</t>
    </r>
    <r>
      <rPr>
        <b/>
        <sz val="10"/>
        <rFont val="Frutiger 45 Light"/>
      </rPr>
      <t>5</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</si>
  <si>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de 1000 A equipada con Relé Eléctronico  Ekip Touch LSI con diferencial  (Batería de condensadores)</t>
    </r>
    <r>
      <rPr>
        <sz val="10"/>
        <rFont val="Frutiger 45 Light"/>
        <family val="2"/>
      </rPr>
      <t xml:space="preserve">
Ud. Suministro, instalación y conexionado de Interruptor automático  en ejecución fija tetrapolar (4P), intensidad nominal 1000 A, tensión de operación hasta 690 V, poder de corte Icc&gt; 50 kA a 415 V, modelo E1.2 1000N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WGC-220 x 110</t>
    </r>
    <r>
      <rPr>
        <sz val="10"/>
        <rFont val="Frutiger 45 Light"/>
        <family val="2"/>
      </rPr>
      <t>, bobina de disparo MX 230 Vac y protección de maniobra mediante seccionador fusible.
 - Modulo de medida de energia integrado en Ekip Touch LSI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</si>
  <si>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de 630 A equipada con Relé Eléctronico  Ekip Touch LSI con diferencial</t>
    </r>
    <r>
      <rPr>
        <sz val="10"/>
        <rFont val="Frutiger 45 Light"/>
        <family val="2"/>
      </rPr>
      <t xml:space="preserve">
Ud. Suministro, instalación y conexionado de Interruptor automático  en ejecución fija tetrapolar (4P), intensidad nominal 630 A, tensión de operación hasta 690 V, poder de corte Icc&gt; 50 kA a 415 V, modelo Tmax XT 630N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WGC-180</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</si>
  <si>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de 400 A equipada con Relé Eléctronico  Ekip Touch LSI con diferencial</t>
    </r>
    <r>
      <rPr>
        <sz val="10"/>
        <rFont val="Frutiger 45 Light"/>
        <family val="2"/>
      </rPr>
      <t xml:space="preserve">
Ud. Suministro, instalación y conexionado de Interruptor automático  en ejecución fija tetrapolar (4P), intensidad nominal 400 A, tensión de operación hasta 690 V, poder de corte Icc&gt; 50 kA a 415 V, modelo Tmax XT 400N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WGC-140</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t>
    </r>
  </si>
  <si>
    <r>
      <rPr>
        <b/>
        <sz val="10"/>
        <rFont val="Frutiger 45 Light"/>
        <family val="2"/>
      </rPr>
      <t>Sustitución de interruptor Magnetotérmico de 250 A equipada con Relé Eléctronico  Ekip Touch LSI con diferencial</t>
    </r>
    <r>
      <rPr>
        <sz val="10"/>
        <rFont val="Frutiger 45 Light"/>
        <family val="2"/>
      </rPr>
      <t xml:space="preserve">
Ud. Suministro, instalación y conexionado de Interruptor automático  en ejecución fija tetrapolar (4P), intensidad nominal 250 A, tensión de operación hasta 690 V, poder de corte Icc&gt; 50 kA a 415 V, modelo Tmax XT 250N "ABB", dimensiones según especificaciones del fabricante, conforme a la norma IEC 60947-2. Se incluye dentro del alcance:
 - Desmontaje de equipo existente según protocolo establecido por gestor de residuo (amianto)
 - Desmontaje de cableado de mando y señalizacion local y a SCADA.
  - Desmontaje de soportes internos de interruptor existente
 - Desmontaje de distribución de pletinas desde jdB.
 - Instalación de nuevos soportes para nuevo interruptor a instalar.
 - Instalación de nueva protección y adapatación a puerta de nuevo interruptor
 - Elaboración de desarrollo de pletina rígida, manteniendo sección actual y adaptando a jdB existentes y nuevo interruptor
  - Enfundado de nueva pletina de cobre utilizado funda termoretractil, aplicando calor de forma uniforme hasta su perfecto ajuste con la pletina
 - Instalación de protección diferencial con transformador </t>
    </r>
    <r>
      <rPr>
        <b/>
        <sz val="10"/>
        <rFont val="Frutiger 45 Light"/>
        <family val="2"/>
      </rPr>
      <t>toroidal WGC-110</t>
    </r>
    <r>
      <rPr>
        <sz val="10"/>
        <rFont val="Frutiger 45 Light"/>
        <family val="2"/>
      </rPr>
      <t>, bobina de disparo MX 230 Vac y protección de maniobra mediante seccionador fusible.
 - Modulo de medida de energia integrado en Ekip Touch LSI.
 - Modulos de medida exteriores: Ekip Cartridge, Ekip Supply y Ekip Modbus.
 - Elaboración de nuevo cableado de mando y señalización, cableado a nuevos pilotos, pulsadores y a bornas de cableado a sistema actual de control SCADA.
 - Adaptación de puerta nueva, tapado de partes activas y sinóptico.</t>
    </r>
  </si>
  <si>
    <r>
      <rPr>
        <b/>
        <i/>
        <sz val="10"/>
        <rFont val="Frutiger 45 Light"/>
        <family val="2"/>
      </rPr>
      <t xml:space="preserve">Suministro e Instalación de pasarela de comunicación RS485/Ethernet  para centralitas diferenciales  de 4 canales del fabricante Circutor.
</t>
    </r>
    <r>
      <rPr>
        <sz val="10"/>
        <rFont val="Frutiger 45 Light"/>
        <family val="2"/>
      </rPr>
      <t>Ud. Suministro, instalación y conexionado de pasarela de comunicación RS-485 / Ethernet, modelo TCPRS1-TCPRS1 (D90030) "CIRCUTOR". Se incluye dentro del alcance:
 - Instalación de nueva pasarela de comunicacion realizando el direccionamiento de unidades conectadas, configuración y puesta en marcha del sistema, para registro de parámetros eléctricos de las unidades controladas, registro y envío mediante red existente en CT a destinatario designado pòr IFEMA. Configuración de webserver incorporado.</t>
    </r>
  </si>
  <si>
    <t>ACTUACIONES DE MANDO Y CONTROL</t>
  </si>
  <si>
    <r>
      <t xml:space="preserve">Ud. Instalación de fuente de alimentación auxiliar para alimentación de unidades de relé, </t>
    </r>
    <r>
      <rPr>
        <sz val="10"/>
        <rFont val="Frutiger 45 Light"/>
        <family val="2"/>
      </rPr>
      <t xml:space="preserve"> con voltaje de salida 24-30Vac, incluyendo protección con base portafusibles, cableado a unidades de control Ekip Touch y accesorio de alimentación a cada módulo formado por: Ekip Cartridge, Ekip Supply y Ekip Modbus.</t>
    </r>
  </si>
  <si>
    <r>
      <rPr>
        <b/>
        <i/>
        <sz val="10"/>
        <rFont val="Frutiger 45 Light"/>
        <family val="2"/>
      </rPr>
      <t>Adecuación de Armario de Control (Zona Superior del Panel)</t>
    </r>
    <r>
      <rPr>
        <sz val="10"/>
        <rFont val="Frutiger 45 Light"/>
        <family val="2"/>
      </rPr>
      <t xml:space="preserve">
Ud. Adecuación y modificación de armario de control existente en zona superior del panel del CGBT, considerando las siguientes actuaciones:
 - Identificación de cableado de mando y señalización, para conexión de maniobras y estados de nuevos equipos de protección instalados, manteniendo funcionalidad actual con sistema SCADA, mandos señalización, estados y alarmas.
 - Sustitución completa de cableado de mando, estados, alimentaciones y señales analógicas  digitales en cuadro eléctrico, desmontando cableado actual conextorizado y canalizando en canal ranurado 40x60mm.
 - Adaptación para instalación de equipos de comunicación, monitorización de consumos, centralitas de protección diferencial y protecciones de maniobra. 
 - Instalación de protecciónes para equipos de comunicación
 - Suministro e instalación de switch industrial 100/1000Gb carril DIN
 - Se incluye cableado de comunicación UTP entre columnas y entre swicth de armario y equipos previamente instalados.
</t>
    </r>
  </si>
  <si>
    <r>
      <rPr>
        <b/>
        <sz val="10"/>
        <rFont val="Frutiger 45 Light"/>
        <family val="2"/>
      </rPr>
      <t xml:space="preserve">Pasarela de coversión RS-232/485 a Ethernet. </t>
    </r>
    <r>
      <rPr>
        <sz val="10"/>
        <rFont val="Frutiger 45 Light"/>
        <family val="2"/>
      </rPr>
      <t xml:space="preserve">
Suministro e instalación de pasarela del fabricante ABB, incluyendo soportes de carril DIN instalados en cuadro eléctrico existente, realizando direccionamiento de unidades conectadas, configuración y puesta en marcha del sistema, para registro de parámetros eléctricos de las unidades controladas, registro y envío mediante red existente en CT a destinatario designado pòr IFEMA. Configuración de webserver incorporado.
</t>
    </r>
  </si>
  <si>
    <r>
      <rPr>
        <b/>
        <sz val="10"/>
        <rFont val="Frutiger 45 Light"/>
        <family val="2"/>
      </rPr>
      <t>Panel HMI tactil</t>
    </r>
    <r>
      <rPr>
        <sz val="10"/>
        <rFont val="Frutiger 45 Light"/>
        <family val="2"/>
      </rPr>
      <t xml:space="preserve">
Suministro e instalación de panel tactil, modelo Lite Panel Pro, del fabricante ABB,  para supervisión y control local de todas las protecciones   instalados  en el cuadro, realizandose las siguientes actuaciones:
  - Reconocimiento y direccionamiento de todos los equipos
  - Creacion de interaz para visualización y control de los equipos.
  - Configuración para visualización de parametros eléctricos como corrientes, tensiones, potencias y energia.
  - Configuración para consulta de estado de los equipos, incluyendo disparos, alarmas y eventos.
  - Programación para la exportación de datos y generacion de informes.
 </t>
    </r>
  </si>
  <si>
    <r>
      <rPr>
        <b/>
        <sz val="10"/>
        <rFont val="Frutiger 45 Light"/>
      </rPr>
      <t>Sustitución de SAI existente por nuevo SAI modular de 60 kVA/kW con nuevas baterías</t>
    </r>
    <r>
      <rPr>
        <sz val="10"/>
        <rFont val="Frutiger 45 Light"/>
        <family val="2"/>
      </rPr>
      <t xml:space="preserve">
Descripción detallada de la actuación:
- Desmontaje y retirada del sistema actual:
       * Desconexión y desmontaje completo del SAI existente, incluyendo el conjunto de baterías, su bancada y accesorios.
       * Desconexión segura conforme a procedimiento LOTO, con personal cualificado.
       * Retirada de todos los equipos y materiales obsoletos, incluidas baterías de plomo, para su correcta gestión mediante empresa gestora de residuos autorizada   
          por la Comunidad de Madrid.
       * Emisión de certificados de gestión y reciclaje de residuos a solicitud del cliente.
- Suministro e instalación del nuevo SAI modular Modelo: MODULMAX 3300 de SINERGIA SOLUCIONES SL.
- Configuración: Bastidor SAI modular modelo MODULMAX HPM de capacidad total 120 kW. Instalación inicial de 2 módulos MODULMAX PM 30 de 30 kVA/kW cada 
   uno, configurando una potencia activa total de 60 kVA/kW (escalable en el futuro sin necesidad de sustituir el bastidor).
 - Baterías y autonomía:
       *Suministro e instalación de conjunto de baterías nuevas de tecnología VRLA (plomo-ácido reguladas por válvula), alojadas en armario metálico ventilado.
        *Autonomía garantizada: 15 minutos a plena carga (60 kW).
        *Incluye bancada nueva, protecciones en corriente continua y cableado de conexión a bornas del SAI.
 - Sistema de comunicaciones: Incorporación de adaptador SNMP para integración con red de monitorización de IFEMA. Configuración de alarmas, eventos y 
    seguimiento remoto.
 - Servicios adicionales incluidos:
          *Puesta en marcha del sistema completo, incluyendo: Configuración de parámetros eléctricos (tensión, frecuencia, alarmas, bypass, tiempos, etc.).
          *Verificación de funcionamiento del sistema en modo online, bypass y batería.
          *Ensayos funcionales y simulación de fallos.
-Formación técnica al personal de IFEMA, con entrega de manuales físicos y digitales del SAI, así como documentación de operación, mantenimiento preventivo y 
  protocolos de actuación ante fallos.
-Garantía extendida: 4 años desde la fecha de puesta en marcha, según condiciones de Sinergia Soluciones SL. Incluye sustitución de módulos defectuosos y 
  asistencia técnica y mantenimiento durante 4 años (1 revisión semestral).</t>
    </r>
  </si>
  <si>
    <r>
      <rPr>
        <b/>
        <sz val="10"/>
        <rFont val="Frutiger 45 Light"/>
      </rPr>
      <t>Cableado desde cuadro de SAI a elementos en cuadros de baja tensión</t>
    </r>
    <r>
      <rPr>
        <sz val="10"/>
        <rFont val="Frutiger 45 Light"/>
        <family val="2"/>
      </rPr>
      <t xml:space="preserve">
Suministro e instalación de nuevo cableado de alimentación y señal desde las protecciones de salida del cuadro de SAI actual hasta todos los elementos instalados en los cuadros generales de distribución de baja tensión (CGDBT) reformados en las distintas ventanas de trabajo.
La actuación incluye:
     + Estudio de recorrido óptimo desde el cuarto de SAI hasta los cuadros eléctricos reformados, teniendo en cuenta la segregación de canalizaciones, accesibilidad 
      y normativa vigente de seguridad y compatibilidad electromagnética.
     + Suministro e instalación de cableado de potencia de tipo RZ1-K (o equivalente conforme al REBT e ITC-BT-06), con aislamiento libre de halógenos, sección
       adecuada a la carga demandada por los elementos alimentados, considerando la capacidad del SAI y distancia de tendido.
    + Tendido de cableado por bandeja, canal o tubo, según tipología existente en la infraestructura. Instalación de fijaciones y soportes necesarios, así como su 
       correcta identificación mediante marcaje conforme a codificación de IFEMA.
    + Conexión y conexionado final en los bornes de salida del SAI y en los bornes de entrada de los cuadros de destino, respetando polaridades, protecciones 
       intermedias y continuidad del sistema de tierra.
    + Pruebas de continuidad, aislamiento y funcionalidad para garantizar que la instalación cumple con los estándares de seguridad y operatividad exigibles.
    + Documentación técnica con planos de trazado, características de cables utilizados, puntos de conexión y mediciones realizadas.
Elementos abastecidos desde el SAI:
El cableado permitirá garantizar suministro ininterrumpido a los siguientes elementos críticos de los cuadros de baja tensión reformados:
    +Unidades HMI y controladores locales.
    +Equipos de comunicación y pasarelas Modbus TCP/RTU.
    +Relés electrónicos y equipos de protección inteligentes.
    +Dispositivos asociados a la supervisión energética (Power Monitoring Expert).
    +Cualquier otro dispositivo que deba mantenerse operativo en ausencia de red mediante respaldo del SAI.
Instalado y probado, incluyendo cableado, protecciones, canalizaciones y accesorios.</t>
    </r>
  </si>
  <si>
    <r>
      <rPr>
        <b/>
        <sz val="10"/>
        <rFont val="Frutiger 45 Light"/>
      </rPr>
      <t>Cableado desde cuadro de SAI a elementos en cuadros de baja tensión</t>
    </r>
    <r>
      <rPr>
        <sz val="10"/>
        <rFont val="Frutiger 45 Light"/>
        <family val="2"/>
      </rPr>
      <t xml:space="preserve">
Suministro e instalación de un nuevo circuito de alimentación para el rectificador: Protección 4x32A curva D y protección diferencial 300mA. Con el cableado RZ1-k 1kV necesario hasta el rectificadornuevo bajo canalización nueva 
Instalado y probado, incluyendo cableado, protecciones, canalizaciones y accesorios.</t>
    </r>
  </si>
  <si>
    <t xml:space="preserve">PRUEBAS Y ENSAYOS  </t>
  </si>
  <si>
    <r>
      <t xml:space="preserve">Pruebas y Ensayos de equipamiento instalado.
</t>
    </r>
    <r>
      <rPr>
        <sz val="10"/>
        <rFont val="Frutiger 45 Light"/>
        <family val="2"/>
      </rPr>
      <t>Ud. Comisionado de instalaciones ejecutadas. Pruebas de unidades de control con herramienta específica de producto, efectuado a través de SAT autorizado por el fabricante, incluyendo emisión de informe.</t>
    </r>
  </si>
  <si>
    <r>
      <t xml:space="preserve">Pruebas y Ensayos cuadro eléctrico
</t>
    </r>
    <r>
      <rPr>
        <i/>
        <sz val="10"/>
        <rFont val="Frutiger 45 Light"/>
      </rPr>
      <t>Ud. Comisionado de instalaciones ejecutadas, realizando como mínimo las siguientes comprobaciones:
 - Ensayo de rigidez dielectrica
 - Ensayo de protecciones diferenciales
 - Pruebas funcionales de maniobras, pilotos, pulsadores y señalización.</t>
    </r>
  </si>
  <si>
    <r>
      <t xml:space="preserve">Pruebas y Ensayos señalización SCADA
</t>
    </r>
    <r>
      <rPr>
        <sz val="10"/>
        <rFont val="Frutiger 45 Light"/>
        <family val="2"/>
      </rPr>
      <t>Ud. Pruebas de señalización y mando desde SCADA de IFEMA, para comprobar el correcto direccionamiento e identificación de las protecciones del cuadro CGBT CT2 y los esquemas representados en el actual SCADA del centro.</t>
    </r>
  </si>
  <si>
    <t>GESTIÓN DE RESIDUOS Y LIMPIEZA DE OBRA</t>
  </si>
  <si>
    <r>
      <rPr>
        <b/>
        <sz val="10"/>
        <rFont val="Frutiger 45 Light"/>
      </rPr>
      <t>Gestión de residuos con gestor autorizado para Amianto</t>
    </r>
    <r>
      <rPr>
        <sz val="10"/>
        <rFont val="Frutiger 45 Light"/>
        <family val="2"/>
      </rPr>
      <t xml:space="preserve">
Ud. Tratamiendo de interruptores con amianto realizado por empresa registrada y certificada, cumpliendo con el siguiente alcance.
Análisis previo de los equipos a desmontar:
 - Elaboración de plan de trabajo según Real Decreto 396/2006 para retirada de elementos con amianto.
Analíticas ambientales según MTA/MA 051/A04, elaborando 5 antes de ejecutar los trabajos y 10 analíticas una vez finalizado los mismos.
Tratamiento y gestión de residuos:
  - Traslado de equipamiento a vertedero autorizado para acondicionamiento y gestión de interruptores a vertedero autorizado según RD 306/2006. 
 Elaboracioración de informe
 Eaboración de informe realizado por gestor de residuos (amianto) autorizado.
</t>
    </r>
  </si>
  <si>
    <r>
      <rPr>
        <b/>
        <sz val="10"/>
        <rFont val="Frutiger 45 Light"/>
      </rPr>
      <t>Gestión de Residuos</t>
    </r>
    <r>
      <rPr>
        <sz val="10"/>
        <rFont val="Frutiger 45 Light"/>
        <family val="2"/>
      </rPr>
      <t xml:space="preserve">
Ud. Gestión de residuos generados durante la obra, se llevará a cabo siguiendo las normativas y procedimientos establecidos para garantizar un manejo seguro, eficiente y respetuoso con el medio ambiente. Los trabajos incluirán:
Clasificación de residuos:
  - Clasificación y separación de los residuos generados, diferenciando entre residuos peligrosos, no peligrosos, reciclables y no reciclables, según la normativa vigente.
Transporte y almacenamiento temporal:
  - Los residuos serán transportados y almacenados en contenedores adecuados, asegurando su correcta segregación y protección para evitar derrames o contaminación.
Eliminación y reciclaje:
  - La eliminación de residuos peligrosos será realizada por una empresa certificada en el tratamiento de estos, que se encargará de su disposición final conforme a la legislación vigente.
  -Los residuos reciclables serán entregados a empresas especializadas para su adecuado reciclaje.
</t>
    </r>
  </si>
  <si>
    <t xml:space="preserve">Limpieza de obra
Ud. Limpieza general de la obra, tanto diaria como final, incluyendo la recogida diaria de todas las herramientas y materiales hasta un lugar designado para su almacenamiento.
La limpieza final de obra se realizará tanto en el interior de la nave como en otras zonas afectadas por la obra.
</t>
  </si>
  <si>
    <t>DOCUMENTACIÓN Y PRL</t>
  </si>
  <si>
    <r>
      <rPr>
        <b/>
        <sz val="10"/>
        <rFont val="Frutiger 45 Light"/>
      </rPr>
      <t>Proyecto eléctrico inicial, as built y manuales O&amp;M</t>
    </r>
    <r>
      <rPr>
        <sz val="10"/>
        <rFont val="Frutiger 45 Light"/>
        <family val="2"/>
      </rPr>
      <t xml:space="preserve">
Elaboración y redacción del proyecto inicial a validar por la Dirección de obra (DO), así como toda la documentación de fin de obra y entrega de la misma a la Dirección de Obra y a la Propiedad. Entre otros:
  - Proyecto inicial visado en COIIM de las instalaciones a realizar para su ejecución y aprobación por la DO.
  - Proyecto final "As Built" visado en COIIM de las instalaciones ejecutadas para su legalización y registro ante DGIEM.
  - Realización de calculos de la instalación eléctrica utilizando software CANECO, se incluiran los siguientes calculos:
  - Calculo de regulación de protecciones electricas (magnetotérmicas y diferenciales) garantizando la selectividad y coordinacion con las  protecciones instaladas aguas abajo del CGBT.
   - Calculo de protecciones y su regulación para proteger el cableado existente evaluando la proteccion contra sobrecargas, cortocircuitos, caida de tensión y corriente admisible.
  - Estudio de poder de cortocircuito de las protecciones a instalar, analizando las posibles combinaciones de Trafos en paralelo que se puede realizar en la instalacón.   
  - Catálogos de las características del material instalado.
  - Certificados de materiales y listado de proveedores con datos de contacto.
  - Manuales de operación y mantenimiento de las instalaciones ejecutadas.
  - Libro de mantenimiento.
  -Cualquier otra documentación que sea necesaria aportar, solicitada por la DO o la propiedad.
Todo ello en dos copias en soporte papel y una en soporte electrónico.</t>
    </r>
  </si>
  <si>
    <r>
      <rPr>
        <b/>
        <sz val="10"/>
        <rFont val="Frutiger 45 Light"/>
      </rPr>
      <t>Asistencia Técnica a la Dirección de Obra</t>
    </r>
    <r>
      <rPr>
        <sz val="10"/>
        <rFont val="Frutiger 45 Light"/>
        <family val="2"/>
      </rPr>
      <t xml:space="preserve">
Incluyendo el control, supervisión y verificación de cada fase del proceso, asegurando que se cumplan los requisitos técnicos, normativos y de seguridad. Se realizaran los siguientes trabajos:
  1. Supervisión del diseño y planificación
      - Validación de los esquemas unifilares y multifilares del CGBT.
      - Revisión de los cálculos eléctricos (secciones, protecciones, cortocircuito, selectividad).
     - Coordinación con los proveedores de material eléctrico.
2. Fabricación del CGBT en obra
     - Definir los espacios de trabajo y logística de materiales.
     - Control de montaje de estructuras, envolventes y canalizaciones.
     - Instalación de embarrados y conexión de protecciones (interruptores, diferenciales, etc.).
     - Comprobación del montaje de los dispositivos de medida y control.
     - Verificación de etiquetado y conexionado interno.
3. Verificación y pruebas
     - Inspección visual y comprobación de montaje según planos.
     - Pruebas de continuidad y aislamiento de los conductores.
     - Verificación de la correcta instalación de protecciones y su selectividad.
     - Ensayo funcional del CGBT en vacío y con carga.
4. Documentación y puesta en servicio
     - Elaboración de los planos "as built" y certificaciones.
     - Coordinación de la inspección final con Organismos de Control Autorizados (OCA).
     - Firma de protocolos de pruebas y puesta en marcha.
</t>
    </r>
  </si>
  <si>
    <r>
      <t xml:space="preserve">Seguridad y Salud
</t>
    </r>
    <r>
      <rPr>
        <i/>
        <sz val="10"/>
        <rFont val="Frutiger 45 Light"/>
      </rPr>
      <t xml:space="preserve">Ud. 
Se incluye:
- Redacción de Plan de Seguridad y Salud para la obra, revisioes y aprobación.
- Todos los EPIS y material necesarios en materia de SS.
- Visitas periódicas a obra, con una frecuencia semanal o quincenal en función de las necesidades. Se estiman entre cinco y seis visitas.
- Reuniones con contratas y subcontratas en materia de Seguridad y Salud.
- Elaboración de informes.
- Gestiones documentales propias de la Coordinación de Seguridad y Salud.
- Gastos de visado y seguro de Responsabilidad Civil.
</t>
    </r>
  </si>
  <si>
    <r>
      <t>Legalización</t>
    </r>
    <r>
      <rPr>
        <sz val="10"/>
        <rFont val="Frutiger 45 Light"/>
        <family val="2"/>
      </rPr>
      <t xml:space="preserve">
Ud. Legalización de las instalaciones renovadas de Baja Tensión de acuerdo con las normativas vigentes (no se incluye la elaboración de  C.F.O. visado que dependerá del DO), elaboración de CIEBT, inspección inicial por EICI, incluyendo la presentación y seguimiento de todos los trámites administrativos que haya que realizar con cualquier organismo oficial, portal del instalador, incluido segundas visitas en caso de ser necesario y el abono de las tasas correspondientes y costes de visado, hasta llevar a buen término la legalización de las instalaciones.</t>
    </r>
    <r>
      <rPr>
        <sz val="10"/>
        <rFont val="Frutiger 45 Light"/>
      </rPr>
      <t xml:space="preserve"> Incluye entrega de documentación a la DO y a la propiedad.</t>
    </r>
  </si>
  <si>
    <t>Power Monitoring Expert (PME)</t>
  </si>
  <si>
    <r>
      <rPr>
        <b/>
        <sz val="10"/>
        <rFont val="Frutiger 45 Light"/>
        <family val="2"/>
      </rPr>
      <t>Adquisición e instalación de licencias Power Monitoring Expert</t>
    </r>
    <r>
      <rPr>
        <sz val="10"/>
        <rFont val="Frutiger 45 Light"/>
        <family val="2"/>
      </rPr>
      <t xml:space="preserve">
Licencias </t>
    </r>
    <r>
      <rPr>
        <b/>
        <sz val="10"/>
        <rFont val="Frutiger 45 Light"/>
        <family val="2"/>
      </rPr>
      <t>Power Monitoring Expert</t>
    </r>
    <r>
      <rPr>
        <sz val="10"/>
        <rFont val="Frutiger 45 Light"/>
        <family val="2"/>
      </rPr>
      <t xml:space="preserve"> de </t>
    </r>
    <r>
      <rPr>
        <i/>
        <sz val="10"/>
        <rFont val="Frutiger 45 Light"/>
        <family val="2"/>
      </rPr>
      <t>Schneider Electric ADQUIRIDAS PARA IFEMA</t>
    </r>
    <r>
      <rPr>
        <sz val="10"/>
        <rFont val="Frutiger 45 Light"/>
        <family val="2"/>
      </rPr>
      <t xml:space="preserve">:
 - 1   </t>
    </r>
    <r>
      <rPr>
        <b/>
        <sz val="10"/>
        <rFont val="Frutiger 45 Light"/>
        <family val="2"/>
      </rPr>
      <t>PSWSANCZZSPEZZ</t>
    </r>
    <r>
      <rPr>
        <sz val="10"/>
        <rFont val="Frutiger 45 Light"/>
        <family val="2"/>
      </rPr>
      <t xml:space="preserve">: PME Standard Edition Base
 - 75 </t>
    </r>
    <r>
      <rPr>
        <b/>
        <sz val="10"/>
        <rFont val="Frutiger 45 Light"/>
        <family val="2"/>
      </rPr>
      <t>PSWDMNCZZNPEZZ</t>
    </r>
    <r>
      <rPr>
        <sz val="10"/>
        <rFont val="Frutiger 45 Light"/>
        <family val="2"/>
      </rPr>
      <t xml:space="preserve"> Devices Gama Media
 - 2  </t>
    </r>
    <r>
      <rPr>
        <b/>
        <sz val="10"/>
        <rFont val="Frutiger 45 Light"/>
        <family val="2"/>
      </rPr>
      <t>PSWCENCZZNPEZZ</t>
    </r>
    <r>
      <rPr>
        <sz val="10"/>
        <rFont val="Frutiger 45 Light"/>
        <family val="2"/>
      </rPr>
      <t xml:space="preserve">: PME Client Access
 - 1   </t>
    </r>
    <r>
      <rPr>
        <b/>
        <sz val="10"/>
        <rFont val="Frutiger 45 Light"/>
        <family val="2"/>
      </rPr>
      <t>PSWGENCZZSPEZZ</t>
    </r>
    <r>
      <rPr>
        <sz val="10"/>
        <rFont val="Frutiger 45 Light"/>
        <family val="2"/>
      </rPr>
      <t xml:space="preserve">: Licencia del módulo gráfico de análisis energético: Sankey, Ranking, Pareto y Heatmap.
 -1   </t>
    </r>
    <r>
      <rPr>
        <b/>
        <sz val="10"/>
        <rFont val="Frutiger 45 Light"/>
        <family val="2"/>
      </rPr>
      <t>PSWMZNCZZSPEZZ</t>
    </r>
    <r>
      <rPr>
        <sz val="10"/>
        <rFont val="Frutiger 45 Light"/>
        <family val="2"/>
      </rPr>
      <t xml:space="preserve">: Licencia del módulo de Informes de análisis energético.
 - 1   </t>
    </r>
    <r>
      <rPr>
        <b/>
        <sz val="10"/>
        <rFont val="Frutiger 45 Light"/>
        <family val="2"/>
      </rPr>
      <t>PSWSA3YR</t>
    </r>
    <r>
      <rPr>
        <sz val="10"/>
        <rFont val="Frutiger 45 Light"/>
        <family val="2"/>
      </rPr>
      <t>: Software Assurance 3 years
(incluido licencia Microsoft SQL Express)</t>
    </r>
  </si>
  <si>
    <r>
      <rPr>
        <b/>
        <sz val="10"/>
        <rFont val="Frutiger 45 Light"/>
        <family val="2"/>
      </rPr>
      <t>Ingenieria de la solucion Power Monitoring Expert</t>
    </r>
    <r>
      <rPr>
        <sz val="10"/>
        <rFont val="Frutiger 45 Light"/>
        <family val="2"/>
      </rPr>
      <t xml:space="preserve">
Ingeniería de la solución, configuración y parametrización de solución Power Monitoring Expert, incluyendo la configuración de comunicaciones con reles electronicos de medida modelos Ekip Touch Measuring del fabricante ABB y lectura de equipos comunicables dierenciales para registro y transmisión de alarmas. 
   Elaboración Gráficos:
      - Esquemas unifilares (1 General + 8 ud.  uno por cada Trafo)
   Elaboración Cuadros de Mando:
     - 1 diagrama de flujo de Sankey (ancho de enlaces proporcional al consumo) general y 8 uds uno por CGBT.
   - 9 tipos de cuadros de mando con gráficas, análisis de consumos con diferentes escalas temporales, DIagramas de calor,  Equivalencias con emisiones de gases efecto invernadero (CO2, CH4, árboles, etc...)
  - Programación para la generación automática de informes de consumos
 - Programación de diagramas de tendencia por fuente o consumidor en CT2.
Totalmente instalado y puesto en marcha sobre servidor virtual de IFEMA y con instancia de BBDD SQL Server facilitada por la propiedad.
Se incluye realización de pruebas FAT y pruebas SAT antes de la entrega del proyecto, comprobando el direccionamiento correcto de cada parámetro registrado e implementando correctamente en las herramientas de presentación y registros anteriormente indicadas.   </t>
    </r>
  </si>
  <si>
    <r>
      <rPr>
        <b/>
        <sz val="10"/>
        <rFont val="Frutiger 45 Light"/>
        <family val="2"/>
      </rPr>
      <t>Elaboración de documentación y formación de usuario Power Monitoring Expert</t>
    </r>
    <r>
      <rPr>
        <sz val="10"/>
        <rFont val="Frutiger 45 Light"/>
        <family val="2"/>
      </rPr>
      <t xml:space="preserve">
Ud. Elaboración de documentación funcional y orgánica. Se incluye también la formación de usuario al departamento de mantenimiento de la propiedad en Power Monitoring Exper (PME), 4 jornadas de mínimo 5 horas cada uno cumpliendo con los requisitos indicados en el PPT</t>
    </r>
  </si>
  <si>
    <t>PEM (PRECIO DE EJECUCION MATERIAL)</t>
  </si>
  <si>
    <t>BI (13%)</t>
  </si>
  <si>
    <t>GG (6%)</t>
  </si>
  <si>
    <t>PEC (PRECIO DE EJECUCIÓN POR CONTRATA)</t>
  </si>
  <si>
    <r>
      <rPr>
        <b/>
        <sz val="10"/>
        <rFont val="Frutiger 45 Light"/>
      </rPr>
      <t xml:space="preserve">Mantenimiento </t>
    </r>
    <r>
      <rPr>
        <sz val="10"/>
        <rFont val="Frutiger 45 Light"/>
      </rPr>
      <t xml:space="preserve">
Ud. 4 años de mantenimiento del sistema de monitorización y gestión de la energía.</t>
    </r>
  </si>
  <si>
    <r>
      <rPr>
        <b/>
        <sz val="10"/>
        <rFont val="Frutiger 45 Light"/>
      </rPr>
      <t>Reparaciones y mejoras en las instalaciones y control ejecutado</t>
    </r>
    <r>
      <rPr>
        <sz val="10"/>
        <rFont val="Frutiger 45 Light"/>
      </rPr>
      <t xml:space="preserve">
Se contará un presupuesto, máximo de 40.000€ durante toda la vigencia del contrato de mantenimiento para las reparaciones originadas por actos vandálicos o mal uso de las instalaciones que no sean imputables al Adjudicatario, o para realizar mejoras en las instalaciones. Su uso será siempre que no se estén amparados por el apartado de Garantía en el presente PPT y a demanda de IFEMA MADRID, sin obligación de agotar estas partidas.
Esta partida forma parte del presupuesto de licitación y no admite baja. </t>
    </r>
  </si>
  <si>
    <t>TOTAL PRESUPUESTO BASE DE LICITACIÓN</t>
  </si>
  <si>
    <r>
      <rPr>
        <b/>
        <i/>
        <sz val="10"/>
        <rFont val="Frutiger 45 Light"/>
        <family val="2"/>
      </rPr>
      <t>Suministro e Instalación de centralita diferencial de 4 canales regulables en tiempo y sensibilidad equipada con comunicación Modbus/RTU.</t>
    </r>
    <r>
      <rPr>
        <sz val="10"/>
        <rFont val="Frutiger 45 Light"/>
        <family val="2"/>
      </rPr>
      <t xml:space="preserve">
Ud. Suministro, instalación y conexionado de centralita diferencial, con 4 canales independiente, con regulación en tiempo (0,02-10 segundos) y sensibilidad (0,03-30 Amperios),  con comunicación MODBUS, modelo CBS-4C (P12712) "CIRCUTOR". Se incluye dentro del alcance:
 - Instalación de nueva centralita diferencial incluyendo cableado de alimentación y maniobra y automático de protección de la maniobra.
</t>
    </r>
    <r>
      <rPr>
        <sz val="10"/>
        <rFont val="Frutiger 45 Light"/>
      </rPr>
      <t xml:space="preserve"> - Instalación de toroidal diferencial de la sección adecuada para el cableado de fuerza cada salida, se incluye elementos de sujección y conexionado.</t>
    </r>
    <r>
      <rPr>
        <sz val="10"/>
        <rFont val="Frutiger 45 Light"/>
        <family val="2"/>
      </rPr>
      <t xml:space="preserve">
 - Configuración de cuatro canales de proteción diferencial incluyendo: tiempo, sensibilidad, señal de pre-alarma y disparo.
 - Cableado de comunicación UTP entre centralitas diferenciales y pasarela de comunicación RS485 / Ethernet.
</t>
    </r>
  </si>
  <si>
    <t xml:space="preserve">MODELO DESGLOSE DE OFERTA ECONÓMICA </t>
  </si>
  <si>
    <t>IMPORTE UNITARIO DE LICITACIÓN IVA EXCLUIDO</t>
  </si>
  <si>
    <t>IMPORTE
TOTAL PARTIDA IVA EXCLUIDO</t>
  </si>
  <si>
    <t>IMPORTE UNITARIO OFERTADO IVA EXCLUIDO</t>
  </si>
  <si>
    <t>IMPORTE TOTAL OFERTADO IVA EXLCUÍDO</t>
  </si>
  <si>
    <t>TOTAL OFERTADO, IVA EXCLUIDO</t>
  </si>
  <si>
    <t>PEC (PRECIO DE EJECUCIÓN POR CONTRATA) OFERTADO</t>
  </si>
  <si>
    <t xml:space="preserve">Para facilitar la correcta elaboración de su propuesta económica, se adjunta la Ficha de precios  en formato electrónico (.XLS), donde los ofertantes pueden cumplimentar los precios unitarios ofertados (CELDAS SOMBREADAS EN COLOR VERDE)  y obtendrán de forma automática, el importe total de su propuesta.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</si>
</sst>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1">
    <font>
      <sz val="11"/>
      <color theme="1"/>
      <name val="Aptos Narrow"/>
      <family val="2"/>
      <scheme val="minor"/>
    </font>
    <font>
      <b/>
      <sz val="10"/>
      <name val="Verdana"/>
      <family val="2"/>
    </font>
    <font>
      <sz val="8"/>
      <name val="Verdana"/>
      <family val="2"/>
    </font>
    <font>
      <sz val="10"/>
      <name val="Frutiger 45 Light"/>
      <family val="2"/>
    </font>
    <font>
      <b/>
      <sz val="10"/>
      <name val="Frutiger 45 Light"/>
      <family val="2"/>
    </font>
    <font>
      <b/>
      <i/>
      <sz val="10"/>
      <name val="Frutiger 45 Light"/>
      <family val="2"/>
    </font>
    <font>
      <i/>
      <sz val="10"/>
      <name val="Frutiger 45 Light"/>
      <family val="2"/>
    </font>
    <font>
      <i/>
      <u/>
      <sz val="10"/>
      <name val="Frutiger 45 Light"/>
      <family val="2"/>
    </font>
    <font>
      <b/>
      <sz val="12"/>
      <name val="Verdana"/>
      <family val="2"/>
    </font>
    <font>
      <sz val="8"/>
      <name val="MS Sans Serif"/>
      <family val="2"/>
    </font>
    <font>
      <b/>
      <sz val="9"/>
      <name val="Verdana"/>
      <family val="2"/>
    </font>
    <font>
      <b/>
      <sz val="14"/>
      <name val="Verdana"/>
      <family val="2"/>
    </font>
    <font>
      <b/>
      <sz val="10"/>
      <name val="Frutiger 45 Light"/>
    </font>
    <font>
      <sz val="10"/>
      <name val="Frutiger 45 Light"/>
    </font>
    <font>
      <b/>
      <sz val="10"/>
      <color indexed="10"/>
      <name val="Verdana"/>
      <family val="2"/>
    </font>
    <font>
      <b/>
      <sz val="10"/>
      <color theme="0"/>
      <name val="Frutiger 45 Light"/>
      <family val="2"/>
    </font>
    <font>
      <b/>
      <sz val="8"/>
      <name val="Verdana"/>
      <family val="2"/>
    </font>
    <font>
      <b/>
      <sz val="8"/>
      <name val="MS Sans Serif"/>
      <family val="2"/>
    </font>
    <font>
      <u/>
      <sz val="10"/>
      <name val="Frutiger 45 Light"/>
    </font>
    <font>
      <i/>
      <sz val="10"/>
      <name val="Frutiger 45 Light"/>
    </font>
    <font>
      <b/>
      <sz val="11"/>
      <color theme="1"/>
      <name val="Aptos Narrow"/>
      <family val="2"/>
      <scheme val="minor"/>
    </font>
  </fonts>
  <fills count="16">
    <fill>
      <patternFill patternType="none"/>
    </fill>
    <fill>
      <patternFill patternType="gray125"/>
    </fill>
    <fill>
      <patternFill patternType="solid">
        <fgColor theme="4" tint="0.59999389629810485"/>
        <bgColor indexed="64"/>
      </patternFill>
    </fill>
    <fill>
      <patternFill patternType="solid">
        <fgColor rgb="FF0070C0"/>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0"/>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3" tint="0.89999084444715716"/>
        <bgColor indexed="64"/>
      </patternFill>
    </fill>
    <fill>
      <patternFill patternType="solid">
        <fgColor theme="2"/>
        <bgColor indexed="64"/>
      </patternFill>
    </fill>
    <fill>
      <patternFill patternType="solid">
        <fgColor theme="9" tint="0.59999389629810485"/>
        <bgColor indexed="64"/>
      </patternFill>
    </fill>
  </fills>
  <borders count="2">
    <border>
      <left/>
      <right/>
      <top/>
      <bottom/>
      <diagonal/>
    </border>
    <border>
      <left style="thick">
        <color theme="0"/>
      </left>
      <right style="thick">
        <color theme="0"/>
      </right>
      <top style="thick">
        <color theme="0"/>
      </top>
      <bottom style="thick">
        <color theme="0"/>
      </bottom>
      <diagonal/>
    </border>
  </borders>
  <cellStyleXfs count="1">
    <xf numFmtId="0" fontId="0" fillId="0" borderId="0"/>
  </cellStyleXfs>
  <cellXfs count="61">
    <xf numFmtId="0" fontId="0" fillId="0" borderId="0" xfId="0"/>
    <xf numFmtId="0" fontId="0" fillId="0" borderId="1" xfId="0" applyBorder="1"/>
    <xf numFmtId="4" fontId="4" fillId="2" borderId="1" xfId="0" applyNumberFormat="1" applyFont="1" applyFill="1" applyBorder="1" applyAlignment="1" applyProtection="1">
      <alignment horizontal="center"/>
      <protection locked="0"/>
    </xf>
    <xf numFmtId="0" fontId="0" fillId="0" borderId="1" xfId="0" applyBorder="1" applyAlignment="1">
      <alignment horizontal="left" vertical="top"/>
    </xf>
    <xf numFmtId="38"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0" fontId="17" fillId="0" borderId="1" xfId="0" applyFont="1" applyBorder="1" applyAlignment="1">
      <alignment horizontal="center" vertical="center"/>
    </xf>
    <xf numFmtId="0" fontId="8" fillId="13" borderId="1" xfId="0" applyFont="1" applyFill="1" applyBorder="1" applyAlignment="1">
      <alignment horizontal="center" vertical="top"/>
    </xf>
    <xf numFmtId="0" fontId="14" fillId="13" borderId="1" xfId="0" applyFont="1" applyFill="1" applyBorder="1" applyAlignment="1">
      <alignment horizontal="center" vertical="center"/>
    </xf>
    <xf numFmtId="38" fontId="2" fillId="13" borderId="1" xfId="0" applyNumberFormat="1" applyFont="1" applyFill="1" applyBorder="1" applyAlignment="1">
      <alignment horizontal="center" vertical="center"/>
    </xf>
    <xf numFmtId="4" fontId="2" fillId="13" borderId="1" xfId="0" applyNumberFormat="1" applyFont="1" applyFill="1" applyBorder="1" applyAlignment="1">
      <alignment horizontal="center" vertical="center"/>
    </xf>
    <xf numFmtId="4" fontId="10" fillId="13" borderId="1" xfId="0" applyNumberFormat="1" applyFont="1" applyFill="1" applyBorder="1" applyAlignment="1">
      <alignment horizontal="center" vertical="center" wrapText="1"/>
    </xf>
    <xf numFmtId="0" fontId="8" fillId="0" borderId="1" xfId="0" applyFont="1" applyBorder="1" applyAlignment="1">
      <alignment horizontal="right" vertical="center" wrapText="1"/>
    </xf>
    <xf numFmtId="0" fontId="20" fillId="0" borderId="1" xfId="0" applyFont="1" applyBorder="1" applyAlignment="1">
      <alignment wrapText="1"/>
    </xf>
    <xf numFmtId="0" fontId="13" fillId="5" borderId="1" xfId="0" applyFont="1" applyFill="1" applyBorder="1" applyAlignment="1" applyProtection="1">
      <alignment horizontal="justify" vertical="top" wrapText="1"/>
    </xf>
    <xf numFmtId="0" fontId="10" fillId="2" borderId="1" xfId="0" applyFont="1" applyFill="1" applyBorder="1" applyAlignment="1" applyProtection="1">
      <alignment horizontal="center" vertical="center"/>
    </xf>
    <xf numFmtId="0" fontId="11" fillId="3" borderId="1" xfId="0" applyFont="1" applyFill="1" applyBorder="1" applyAlignment="1" applyProtection="1">
      <alignment horizontal="center" vertical="center"/>
    </xf>
    <xf numFmtId="38" fontId="10" fillId="3" borderId="1" xfId="0" applyNumberFormat="1" applyFont="1" applyFill="1" applyBorder="1" applyAlignment="1" applyProtection="1">
      <alignment horizontal="center" vertical="center"/>
    </xf>
    <xf numFmtId="4" fontId="10" fillId="3" borderId="1" xfId="0" applyNumberFormat="1" applyFont="1" applyFill="1" applyBorder="1" applyAlignment="1" applyProtection="1">
      <alignment horizontal="center" vertical="center" wrapText="1"/>
    </xf>
    <xf numFmtId="4" fontId="4" fillId="2" borderId="1" xfId="0" applyNumberFormat="1" applyFont="1" applyFill="1" applyBorder="1" applyAlignment="1" applyProtection="1">
      <alignment horizontal="center"/>
    </xf>
    <xf numFmtId="0" fontId="4" fillId="2" borderId="1" xfId="0" applyFont="1" applyFill="1" applyBorder="1" applyAlignment="1" applyProtection="1">
      <alignment horizontal="center" vertical="center"/>
    </xf>
    <xf numFmtId="38" fontId="3" fillId="4" borderId="1" xfId="0" applyNumberFormat="1" applyFont="1" applyFill="1" applyBorder="1" applyAlignment="1" applyProtection="1">
      <alignment horizontal="center" vertical="center"/>
    </xf>
    <xf numFmtId="164" fontId="3" fillId="6" borderId="1" xfId="0" applyNumberFormat="1" applyFont="1" applyFill="1" applyBorder="1" applyAlignment="1" applyProtection="1">
      <alignment horizontal="center" vertical="center"/>
    </xf>
    <xf numFmtId="164" fontId="12" fillId="6" borderId="1" xfId="0" applyNumberFormat="1" applyFont="1" applyFill="1" applyBorder="1" applyAlignment="1" applyProtection="1">
      <alignment horizontal="center" vertical="center"/>
    </xf>
    <xf numFmtId="0" fontId="3" fillId="5" borderId="1" xfId="0" applyFont="1" applyFill="1" applyBorder="1" applyAlignment="1" applyProtection="1">
      <alignment horizontal="justify" vertical="top" wrapText="1"/>
    </xf>
    <xf numFmtId="0" fontId="5" fillId="5" borderId="1" xfId="0" applyFont="1" applyFill="1" applyBorder="1" applyAlignment="1" applyProtection="1">
      <alignment horizontal="justify" vertical="top" wrapText="1"/>
    </xf>
    <xf numFmtId="4" fontId="4" fillId="2" borderId="1" xfId="0" applyNumberFormat="1" applyFont="1" applyFill="1" applyBorder="1" applyAlignment="1" applyProtection="1">
      <alignment horizontal="center" wrapText="1"/>
    </xf>
    <xf numFmtId="0" fontId="4" fillId="2" borderId="1" xfId="0" applyFont="1" applyFill="1" applyBorder="1" applyAlignment="1" applyProtection="1">
      <alignment horizontal="center" vertical="top"/>
    </xf>
    <xf numFmtId="0" fontId="13" fillId="5" borderId="1" xfId="0" applyFont="1" applyFill="1" applyBorder="1" applyAlignment="1" applyProtection="1">
      <alignment horizontal="left" vertical="top" wrapText="1"/>
    </xf>
    <xf numFmtId="0" fontId="5" fillId="5" borderId="1" xfId="0" applyFont="1" applyFill="1" applyBorder="1" applyAlignment="1" applyProtection="1">
      <alignment horizontal="left" vertical="top" wrapText="1"/>
    </xf>
    <xf numFmtId="0" fontId="4" fillId="2" borderId="1" xfId="0" applyFont="1" applyFill="1" applyBorder="1" applyAlignment="1" applyProtection="1">
      <alignment horizontal="center" vertical="top" wrapText="1"/>
    </xf>
    <xf numFmtId="0" fontId="3" fillId="5" borderId="1" xfId="0" applyFont="1" applyFill="1" applyBorder="1" applyAlignment="1" applyProtection="1">
      <alignment horizontal="left" vertical="top" wrapText="1"/>
    </xf>
    <xf numFmtId="0" fontId="15" fillId="10" borderId="1" xfId="0" applyFont="1" applyFill="1" applyBorder="1" applyAlignment="1" applyProtection="1">
      <alignment horizontal="center" vertical="center"/>
    </xf>
    <xf numFmtId="0" fontId="12" fillId="10" borderId="1" xfId="0" applyFont="1" applyFill="1" applyBorder="1" applyAlignment="1" applyProtection="1">
      <alignment horizontal="right" vertical="top" wrapText="1"/>
    </xf>
    <xf numFmtId="164" fontId="3" fillId="12" borderId="1" xfId="0" applyNumberFormat="1" applyFont="1" applyFill="1" applyBorder="1" applyAlignment="1" applyProtection="1">
      <alignment horizontal="center" vertical="center"/>
    </xf>
    <xf numFmtId="164" fontId="12" fillId="12" borderId="1" xfId="0" applyNumberFormat="1" applyFont="1" applyFill="1" applyBorder="1" applyAlignment="1" applyProtection="1">
      <alignment horizontal="center" vertical="center"/>
    </xf>
    <xf numFmtId="0" fontId="15" fillId="8" borderId="1" xfId="0" applyFont="1" applyFill="1" applyBorder="1" applyAlignment="1" applyProtection="1">
      <alignment horizontal="center" vertical="center"/>
    </xf>
    <xf numFmtId="0" fontId="12" fillId="8" borderId="1" xfId="0" applyFont="1" applyFill="1" applyBorder="1" applyAlignment="1" applyProtection="1">
      <alignment horizontal="right" vertical="top" wrapText="1"/>
    </xf>
    <xf numFmtId="38" fontId="3" fillId="8" borderId="1" xfId="0" applyNumberFormat="1" applyFont="1" applyFill="1" applyBorder="1" applyAlignment="1" applyProtection="1">
      <alignment horizontal="center" vertical="center"/>
    </xf>
    <xf numFmtId="164" fontId="3" fillId="8" borderId="1" xfId="0" applyNumberFormat="1" applyFont="1" applyFill="1" applyBorder="1" applyAlignment="1" applyProtection="1">
      <alignment horizontal="center" vertical="center"/>
    </xf>
    <xf numFmtId="164" fontId="12" fillId="8" borderId="1" xfId="0" applyNumberFormat="1" applyFont="1" applyFill="1" applyBorder="1" applyAlignment="1" applyProtection="1">
      <alignment horizontal="center" vertical="center"/>
    </xf>
    <xf numFmtId="0" fontId="15" fillId="3" borderId="1" xfId="0" applyFont="1" applyFill="1" applyBorder="1" applyAlignment="1" applyProtection="1">
      <alignment horizontal="center" vertical="center"/>
    </xf>
    <xf numFmtId="0" fontId="13" fillId="12" borderId="1" xfId="0" applyFont="1" applyFill="1" applyBorder="1" applyAlignment="1" applyProtection="1">
      <alignment horizontal="justify" vertical="top" wrapText="1"/>
    </xf>
    <xf numFmtId="164" fontId="12" fillId="9" borderId="1" xfId="0" applyNumberFormat="1" applyFont="1" applyFill="1" applyBorder="1" applyAlignment="1" applyProtection="1">
      <alignment horizontal="center" vertical="center"/>
    </xf>
    <xf numFmtId="0" fontId="16" fillId="0" borderId="1" xfId="0" applyFont="1" applyBorder="1" applyAlignment="1" applyProtection="1">
      <alignment horizontal="center" vertical="center"/>
    </xf>
    <xf numFmtId="0" fontId="8" fillId="0" borderId="1" xfId="0" applyFont="1" applyBorder="1" applyAlignment="1" applyProtection="1">
      <alignment horizontal="right" vertical="center"/>
    </xf>
    <xf numFmtId="38" fontId="2" fillId="0" borderId="1" xfId="0" applyNumberFormat="1" applyFont="1" applyBorder="1" applyAlignment="1" applyProtection="1">
      <alignment horizontal="center" vertical="center"/>
    </xf>
    <xf numFmtId="164" fontId="1" fillId="0" borderId="1" xfId="0" applyNumberFormat="1" applyFont="1" applyBorder="1" applyAlignment="1" applyProtection="1">
      <alignment horizontal="center" vertical="center"/>
    </xf>
    <xf numFmtId="164" fontId="1" fillId="7" borderId="1" xfId="0" applyNumberFormat="1" applyFont="1" applyFill="1" applyBorder="1" applyAlignment="1" applyProtection="1">
      <alignment horizontal="center" vertical="center"/>
    </xf>
    <xf numFmtId="164" fontId="12" fillId="7" borderId="1" xfId="0" applyNumberFormat="1" applyFont="1" applyFill="1" applyBorder="1" applyAlignment="1" applyProtection="1">
      <alignment horizontal="center" vertical="center"/>
      <protection locked="0"/>
    </xf>
    <xf numFmtId="164" fontId="0" fillId="7" borderId="1" xfId="0" applyNumberFormat="1" applyFill="1" applyBorder="1" applyAlignment="1" applyProtection="1">
      <alignment horizontal="center" vertical="center"/>
      <protection locked="0"/>
    </xf>
    <xf numFmtId="164" fontId="0" fillId="14" borderId="1" xfId="0" applyNumberFormat="1" applyFill="1" applyBorder="1" applyAlignment="1">
      <alignment horizontal="center" vertical="center"/>
    </xf>
    <xf numFmtId="164" fontId="4" fillId="2" borderId="1" xfId="0" applyNumberFormat="1" applyFont="1" applyFill="1" applyBorder="1" applyAlignment="1" applyProtection="1">
      <alignment horizontal="center"/>
      <protection locked="0"/>
    </xf>
    <xf numFmtId="164" fontId="4" fillId="2" borderId="1" xfId="0" applyNumberFormat="1" applyFont="1" applyFill="1" applyBorder="1" applyAlignment="1" applyProtection="1">
      <alignment horizontal="center" wrapText="1"/>
      <protection locked="0"/>
    </xf>
    <xf numFmtId="164" fontId="4" fillId="2" borderId="1" xfId="0" applyNumberFormat="1" applyFont="1" applyFill="1" applyBorder="1" applyAlignment="1" applyProtection="1">
      <alignment horizontal="center" vertical="top"/>
      <protection locked="0"/>
    </xf>
    <xf numFmtId="164" fontId="4" fillId="2" borderId="1" xfId="0" applyNumberFormat="1" applyFont="1" applyFill="1" applyBorder="1" applyAlignment="1" applyProtection="1">
      <alignment horizontal="center" vertical="top" wrapText="1"/>
      <protection locked="0"/>
    </xf>
    <xf numFmtId="164" fontId="0" fillId="13" borderId="1" xfId="0" applyNumberFormat="1" applyFill="1" applyBorder="1" applyAlignment="1">
      <alignment horizontal="center" vertical="center"/>
    </xf>
    <xf numFmtId="164" fontId="0" fillId="13" borderId="1" xfId="0" applyNumberFormat="1" applyFill="1" applyBorder="1"/>
    <xf numFmtId="164" fontId="20" fillId="0" borderId="1" xfId="0" applyNumberFormat="1" applyFont="1" applyBorder="1" applyAlignment="1">
      <alignment horizontal="center" vertical="center"/>
    </xf>
    <xf numFmtId="164" fontId="20" fillId="11" borderId="1" xfId="0" applyNumberFormat="1" applyFont="1" applyFill="1" applyBorder="1" applyAlignment="1">
      <alignment horizontal="center" vertical="center"/>
    </xf>
    <xf numFmtId="0" fontId="20" fillId="15"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762D1-8570-45F5-81F6-F054B239416C}">
  <sheetPr>
    <pageSetUpPr fitToPage="1"/>
  </sheetPr>
  <dimension ref="B1:J66"/>
  <sheetViews>
    <sheetView tabSelected="1" zoomScale="85" zoomScaleNormal="85" workbookViewId="0">
      <pane xSplit="2" ySplit="2" topLeftCell="C54" activePane="bottomRight" state="frozen"/>
      <selection pane="topRight" activeCell="D1" sqref="D1"/>
      <selection pane="bottomLeft" activeCell="A3" sqref="A3"/>
      <selection pane="bottomRight" activeCell="P61" sqref="P61"/>
    </sheetView>
  </sheetViews>
  <sheetFormatPr baseColWidth="10" defaultColWidth="11.5546875" defaultRowHeight="15.6" thickTop="1" thickBottom="1"/>
  <cols>
    <col min="1" max="1" width="2.6640625" style="1" customWidth="1"/>
    <col min="2" max="2" width="11.6640625" style="6" customWidth="1"/>
    <col min="3" max="3" width="160" style="3" customWidth="1"/>
    <col min="4" max="4" width="15.6640625" style="4" bestFit="1" customWidth="1"/>
    <col min="5" max="5" width="15.33203125" style="5" hidden="1" customWidth="1"/>
    <col min="6" max="6" width="17.109375" style="5" hidden="1" customWidth="1"/>
    <col min="7" max="7" width="15.33203125" style="5" bestFit="1" customWidth="1"/>
    <col min="8" max="8" width="17.109375" style="5" bestFit="1" customWidth="1"/>
    <col min="9" max="9" width="29.44140625" style="1" customWidth="1"/>
    <col min="10" max="10" width="24.109375" style="1" customWidth="1"/>
    <col min="11" max="16384" width="11.5546875" style="1"/>
  </cols>
  <sheetData>
    <row r="1" spans="2:10" ht="17.399999999999999" thickTop="1" thickBot="1">
      <c r="B1" s="8"/>
      <c r="C1" s="7" t="s">
        <v>67</v>
      </c>
      <c r="D1" s="9"/>
      <c r="E1" s="10"/>
      <c r="F1" s="10"/>
      <c r="G1" s="10"/>
      <c r="H1" s="10"/>
      <c r="I1" s="10"/>
      <c r="J1" s="10"/>
    </row>
    <row r="2" spans="2:10" ht="46.8" thickTop="1" thickBot="1">
      <c r="B2" s="15" t="s">
        <v>0</v>
      </c>
      <c r="C2" s="16" t="s">
        <v>1</v>
      </c>
      <c r="D2" s="17" t="s">
        <v>2</v>
      </c>
      <c r="E2" s="18" t="s">
        <v>3</v>
      </c>
      <c r="F2" s="18" t="s">
        <v>4</v>
      </c>
      <c r="G2" s="18" t="s">
        <v>68</v>
      </c>
      <c r="H2" s="18" t="s">
        <v>69</v>
      </c>
      <c r="I2" s="11" t="s">
        <v>70</v>
      </c>
      <c r="J2" s="11" t="s">
        <v>71</v>
      </c>
    </row>
    <row r="3" spans="2:10" thickTop="1" thickBot="1">
      <c r="B3" s="19" t="str">
        <f>IF(D3&lt;&gt;"",#REF!+1,"")</f>
        <v/>
      </c>
      <c r="C3" s="19" t="s">
        <v>5</v>
      </c>
      <c r="D3" s="19"/>
      <c r="E3" s="19"/>
      <c r="F3" s="19"/>
      <c r="G3" s="19"/>
      <c r="H3" s="19"/>
      <c r="I3" s="2"/>
      <c r="J3" s="2"/>
    </row>
    <row r="4" spans="2:10" ht="91.2" customHeight="1" thickTop="1" thickBot="1">
      <c r="B4" s="20">
        <v>1</v>
      </c>
      <c r="C4" s="14" t="s">
        <v>6</v>
      </c>
      <c r="D4" s="21">
        <v>8</v>
      </c>
      <c r="E4" s="22">
        <v>613.25</v>
      </c>
      <c r="F4" s="23">
        <f>E4*$D4</f>
        <v>4906</v>
      </c>
      <c r="G4" s="22">
        <f>E4*100/119</f>
        <v>515.33613445378148</v>
      </c>
      <c r="H4" s="23">
        <f>G4*$D4</f>
        <v>4122.6890756302519</v>
      </c>
      <c r="I4" s="50"/>
      <c r="J4" s="51">
        <f>I4*D4</f>
        <v>0</v>
      </c>
    </row>
    <row r="5" spans="2:10" thickTop="1" thickBot="1">
      <c r="B5" s="19" t="s">
        <v>7</v>
      </c>
      <c r="C5" s="19" t="s">
        <v>8</v>
      </c>
      <c r="D5" s="19"/>
      <c r="E5" s="19"/>
      <c r="F5" s="19"/>
      <c r="G5" s="19"/>
      <c r="H5" s="19"/>
      <c r="I5" s="52"/>
      <c r="J5" s="52"/>
    </row>
    <row r="6" spans="2:10" ht="309.60000000000002" customHeight="1" thickTop="1" thickBot="1">
      <c r="B6" s="20">
        <v>2</v>
      </c>
      <c r="C6" s="14" t="s">
        <v>9</v>
      </c>
      <c r="D6" s="21">
        <v>1</v>
      </c>
      <c r="E6" s="22">
        <v>7907.03</v>
      </c>
      <c r="F6" s="23">
        <f>E6*$D6</f>
        <v>7907.03</v>
      </c>
      <c r="G6" s="22">
        <f>E6*100/119</f>
        <v>6644.5630252100837</v>
      </c>
      <c r="H6" s="23">
        <f>G6*$D6</f>
        <v>6644.5630252100837</v>
      </c>
      <c r="I6" s="50"/>
      <c r="J6" s="51">
        <f t="shared" ref="J6:J56" si="0">I6*D6</f>
        <v>0</v>
      </c>
    </row>
    <row r="7" spans="2:10" ht="201" customHeight="1" thickTop="1" thickBot="1">
      <c r="B7" s="20">
        <v>3</v>
      </c>
      <c r="C7" s="14" t="s">
        <v>10</v>
      </c>
      <c r="D7" s="21">
        <v>8</v>
      </c>
      <c r="E7" s="22">
        <v>4450.12</v>
      </c>
      <c r="F7" s="23">
        <f t="shared" ref="F7:H62" si="1">E7*$D7</f>
        <v>35600.959999999999</v>
      </c>
      <c r="G7" s="22">
        <f t="shared" ref="G7:I56" si="2">E7*100/119</f>
        <v>3739.5966386554624</v>
      </c>
      <c r="H7" s="23">
        <f t="shared" si="1"/>
        <v>29916.773109243699</v>
      </c>
      <c r="I7" s="50"/>
      <c r="J7" s="51">
        <f t="shared" si="0"/>
        <v>0</v>
      </c>
    </row>
    <row r="8" spans="2:10" ht="94.2" customHeight="1" thickTop="1" thickBot="1">
      <c r="B8" s="20">
        <v>4</v>
      </c>
      <c r="C8" s="24" t="s">
        <v>11</v>
      </c>
      <c r="D8" s="21">
        <v>1</v>
      </c>
      <c r="E8" s="22">
        <v>1856.43</v>
      </c>
      <c r="F8" s="23">
        <f t="shared" si="1"/>
        <v>1856.43</v>
      </c>
      <c r="G8" s="22">
        <f t="shared" si="2"/>
        <v>1560.0252100840337</v>
      </c>
      <c r="H8" s="23">
        <f t="shared" si="1"/>
        <v>1560.0252100840337</v>
      </c>
      <c r="I8" s="50"/>
      <c r="J8" s="51">
        <f t="shared" si="0"/>
        <v>0</v>
      </c>
    </row>
    <row r="9" spans="2:10" ht="341.4" customHeight="1" thickTop="1" thickBot="1">
      <c r="B9" s="20">
        <v>5</v>
      </c>
      <c r="C9" s="14" t="s">
        <v>12</v>
      </c>
      <c r="D9" s="21">
        <v>16</v>
      </c>
      <c r="E9" s="22">
        <v>473.99</v>
      </c>
      <c r="F9" s="23">
        <f t="shared" si="1"/>
        <v>7583.84</v>
      </c>
      <c r="G9" s="22">
        <f t="shared" si="2"/>
        <v>398.31092436974791</v>
      </c>
      <c r="H9" s="23">
        <f t="shared" si="1"/>
        <v>6372.9747899159665</v>
      </c>
      <c r="I9" s="50"/>
      <c r="J9" s="51">
        <f t="shared" si="0"/>
        <v>0</v>
      </c>
    </row>
    <row r="10" spans="2:10" ht="315" customHeight="1" thickTop="1" thickBot="1">
      <c r="B10" s="20">
        <v>6</v>
      </c>
      <c r="C10" s="24" t="s">
        <v>13</v>
      </c>
      <c r="D10" s="21">
        <v>9</v>
      </c>
      <c r="E10" s="22">
        <v>1133.68</v>
      </c>
      <c r="F10" s="23">
        <f t="shared" si="1"/>
        <v>10203.120000000001</v>
      </c>
      <c r="G10" s="22">
        <f t="shared" si="2"/>
        <v>952.67226890756308</v>
      </c>
      <c r="H10" s="23">
        <f t="shared" si="1"/>
        <v>8574.0504201680669</v>
      </c>
      <c r="I10" s="50"/>
      <c r="J10" s="51">
        <f t="shared" si="0"/>
        <v>0</v>
      </c>
    </row>
    <row r="11" spans="2:10" thickTop="1" thickBot="1">
      <c r="B11" s="19" t="s">
        <v>7</v>
      </c>
      <c r="C11" s="19" t="s">
        <v>14</v>
      </c>
      <c r="D11" s="19"/>
      <c r="E11" s="19"/>
      <c r="F11" s="19"/>
      <c r="G11" s="19"/>
      <c r="H11" s="19"/>
      <c r="I11" s="52"/>
      <c r="J11" s="52"/>
    </row>
    <row r="12" spans="2:10" ht="172.8" thickTop="1" thickBot="1">
      <c r="B12" s="20">
        <v>7</v>
      </c>
      <c r="C12" s="24" t="s">
        <v>15</v>
      </c>
      <c r="D12" s="21">
        <v>7</v>
      </c>
      <c r="E12" s="22">
        <v>16717.53</v>
      </c>
      <c r="F12" s="23">
        <f t="shared" si="1"/>
        <v>117022.70999999999</v>
      </c>
      <c r="G12" s="22">
        <f t="shared" si="2"/>
        <v>14048.344537815126</v>
      </c>
      <c r="H12" s="23">
        <f t="shared" si="1"/>
        <v>98338.411764705888</v>
      </c>
      <c r="I12" s="50"/>
      <c r="J12" s="51">
        <f t="shared" si="0"/>
        <v>0</v>
      </c>
    </row>
    <row r="13" spans="2:10" ht="227.4" customHeight="1" thickTop="1" thickBot="1">
      <c r="B13" s="20">
        <v>8</v>
      </c>
      <c r="C13" s="24" t="s">
        <v>16</v>
      </c>
      <c r="D13" s="21">
        <v>2</v>
      </c>
      <c r="E13" s="22">
        <v>19412.55</v>
      </c>
      <c r="F13" s="23">
        <f t="shared" si="1"/>
        <v>38825.1</v>
      </c>
      <c r="G13" s="22">
        <f t="shared" si="2"/>
        <v>16313.067226890757</v>
      </c>
      <c r="H13" s="23">
        <f t="shared" si="1"/>
        <v>32626.134453781513</v>
      </c>
      <c r="I13" s="50"/>
      <c r="J13" s="51">
        <f t="shared" si="0"/>
        <v>0</v>
      </c>
    </row>
    <row r="14" spans="2:10" ht="219" customHeight="1" thickTop="1" thickBot="1">
      <c r="B14" s="20">
        <v>9</v>
      </c>
      <c r="C14" s="24" t="s">
        <v>17</v>
      </c>
      <c r="D14" s="21">
        <v>1</v>
      </c>
      <c r="E14" s="22">
        <v>11502.7</v>
      </c>
      <c r="F14" s="23">
        <f t="shared" si="1"/>
        <v>11502.7</v>
      </c>
      <c r="G14" s="22">
        <f t="shared" si="2"/>
        <v>9666.134453781513</v>
      </c>
      <c r="H14" s="23">
        <f t="shared" si="1"/>
        <v>9666.134453781513</v>
      </c>
      <c r="I14" s="50"/>
      <c r="J14" s="51">
        <f t="shared" si="0"/>
        <v>0</v>
      </c>
    </row>
    <row r="15" spans="2:10" ht="226.2" customHeight="1" thickTop="1" thickBot="1">
      <c r="B15" s="20">
        <v>10</v>
      </c>
      <c r="C15" s="24" t="s">
        <v>18</v>
      </c>
      <c r="D15" s="21">
        <v>4</v>
      </c>
      <c r="E15" s="22">
        <v>10593.039999999999</v>
      </c>
      <c r="F15" s="23">
        <f t="shared" si="1"/>
        <v>42372.159999999996</v>
      </c>
      <c r="G15" s="22">
        <f t="shared" si="2"/>
        <v>8901.7142857142862</v>
      </c>
      <c r="H15" s="23">
        <f t="shared" si="1"/>
        <v>35606.857142857145</v>
      </c>
      <c r="I15" s="50"/>
      <c r="J15" s="51">
        <f t="shared" si="0"/>
        <v>0</v>
      </c>
    </row>
    <row r="16" spans="2:10" ht="223.95" customHeight="1" thickTop="1" thickBot="1">
      <c r="B16" s="20">
        <v>11</v>
      </c>
      <c r="C16" s="24" t="s">
        <v>19</v>
      </c>
      <c r="D16" s="21">
        <v>1</v>
      </c>
      <c r="E16" s="22">
        <v>10215.57</v>
      </c>
      <c r="F16" s="23">
        <f t="shared" si="1"/>
        <v>10215.57</v>
      </c>
      <c r="G16" s="22">
        <f t="shared" si="2"/>
        <v>8584.5126050420167</v>
      </c>
      <c r="H16" s="23">
        <f t="shared" si="1"/>
        <v>8584.5126050420167</v>
      </c>
      <c r="I16" s="50"/>
      <c r="J16" s="51">
        <f t="shared" si="0"/>
        <v>0</v>
      </c>
    </row>
    <row r="17" spans="2:10" ht="225.6" thickTop="1" thickBot="1">
      <c r="B17" s="20">
        <v>12</v>
      </c>
      <c r="C17" s="24" t="s">
        <v>20</v>
      </c>
      <c r="D17" s="21">
        <f>3+1</f>
        <v>4</v>
      </c>
      <c r="E17" s="22">
        <v>10239.040000000001</v>
      </c>
      <c r="F17" s="23">
        <f t="shared" si="1"/>
        <v>40956.160000000003</v>
      </c>
      <c r="G17" s="22">
        <f t="shared" si="2"/>
        <v>8604.2352941176487</v>
      </c>
      <c r="H17" s="23">
        <f t="shared" si="1"/>
        <v>34416.941176470595</v>
      </c>
      <c r="I17" s="50"/>
      <c r="J17" s="51">
        <f t="shared" si="0"/>
        <v>0</v>
      </c>
    </row>
    <row r="18" spans="2:10" ht="247.2" customHeight="1" thickTop="1" thickBot="1">
      <c r="B18" s="20">
        <v>13</v>
      </c>
      <c r="C18" s="24" t="s">
        <v>21</v>
      </c>
      <c r="D18" s="21">
        <v>2</v>
      </c>
      <c r="E18" s="22">
        <v>9810.0499999999993</v>
      </c>
      <c r="F18" s="23">
        <f t="shared" si="1"/>
        <v>19620.099999999999</v>
      </c>
      <c r="G18" s="22">
        <f t="shared" si="2"/>
        <v>8243.7394957983179</v>
      </c>
      <c r="H18" s="23">
        <f t="shared" si="1"/>
        <v>16487.478991596636</v>
      </c>
      <c r="I18" s="50"/>
      <c r="J18" s="51">
        <f t="shared" si="0"/>
        <v>0</v>
      </c>
    </row>
    <row r="19" spans="2:10" ht="249" customHeight="1" thickTop="1" thickBot="1">
      <c r="B19" s="20">
        <v>14</v>
      </c>
      <c r="C19" s="24" t="s">
        <v>22</v>
      </c>
      <c r="D19" s="21">
        <v>3</v>
      </c>
      <c r="E19" s="22">
        <v>3670.59</v>
      </c>
      <c r="F19" s="23">
        <f t="shared" si="1"/>
        <v>11011.77</v>
      </c>
      <c r="G19" s="22">
        <f t="shared" si="2"/>
        <v>3084.5294117647059</v>
      </c>
      <c r="H19" s="23">
        <f t="shared" si="1"/>
        <v>9253.5882352941171</v>
      </c>
      <c r="I19" s="50"/>
      <c r="J19" s="51">
        <f t="shared" si="0"/>
        <v>0</v>
      </c>
    </row>
    <row r="20" spans="2:10" ht="234" customHeight="1" thickTop="1" thickBot="1">
      <c r="B20" s="20">
        <v>15</v>
      </c>
      <c r="C20" s="24" t="s">
        <v>23</v>
      </c>
      <c r="D20" s="21">
        <v>1</v>
      </c>
      <c r="E20" s="22">
        <v>6368.34</v>
      </c>
      <c r="F20" s="23">
        <f t="shared" si="1"/>
        <v>6368.34</v>
      </c>
      <c r="G20" s="22">
        <f t="shared" si="2"/>
        <v>5351.546218487395</v>
      </c>
      <c r="H20" s="23">
        <f t="shared" si="1"/>
        <v>5351.546218487395</v>
      </c>
      <c r="I20" s="50"/>
      <c r="J20" s="51">
        <f t="shared" si="0"/>
        <v>0</v>
      </c>
    </row>
    <row r="21" spans="2:10" ht="232.95" customHeight="1" thickTop="1" thickBot="1">
      <c r="B21" s="20">
        <v>16</v>
      </c>
      <c r="C21" s="24" t="s">
        <v>24</v>
      </c>
      <c r="D21" s="21">
        <v>3</v>
      </c>
      <c r="E21" s="22">
        <v>4820.22</v>
      </c>
      <c r="F21" s="23">
        <f t="shared" si="1"/>
        <v>14460.66</v>
      </c>
      <c r="G21" s="22">
        <f t="shared" si="2"/>
        <v>4050.6050420168067</v>
      </c>
      <c r="H21" s="23">
        <f t="shared" si="1"/>
        <v>12151.81512605042</v>
      </c>
      <c r="I21" s="50"/>
      <c r="J21" s="51">
        <f t="shared" si="0"/>
        <v>0</v>
      </c>
    </row>
    <row r="22" spans="2:10" ht="233.7" customHeight="1" thickTop="1" thickBot="1">
      <c r="B22" s="20">
        <v>17</v>
      </c>
      <c r="C22" s="24" t="s">
        <v>25</v>
      </c>
      <c r="D22" s="21">
        <v>2</v>
      </c>
      <c r="E22" s="22">
        <v>4334.3100000000004</v>
      </c>
      <c r="F22" s="23">
        <f t="shared" si="1"/>
        <v>8668.6200000000008</v>
      </c>
      <c r="G22" s="22">
        <f t="shared" si="2"/>
        <v>3642.2773109243703</v>
      </c>
      <c r="H22" s="23">
        <f t="shared" si="1"/>
        <v>7284.5546218487407</v>
      </c>
      <c r="I22" s="50"/>
      <c r="J22" s="51">
        <f t="shared" si="0"/>
        <v>0</v>
      </c>
    </row>
    <row r="23" spans="2:10" ht="236.7" customHeight="1" thickTop="1" thickBot="1">
      <c r="B23" s="20">
        <v>18</v>
      </c>
      <c r="C23" s="24" t="s">
        <v>26</v>
      </c>
      <c r="D23" s="21">
        <v>15</v>
      </c>
      <c r="E23" s="22">
        <v>2772.44</v>
      </c>
      <c r="F23" s="23">
        <f t="shared" si="1"/>
        <v>41586.6</v>
      </c>
      <c r="G23" s="22">
        <f t="shared" si="2"/>
        <v>2329.7815126050418</v>
      </c>
      <c r="H23" s="23">
        <f t="shared" si="1"/>
        <v>34946.722689075628</v>
      </c>
      <c r="I23" s="50"/>
      <c r="J23" s="51">
        <f t="shared" si="0"/>
        <v>0</v>
      </c>
    </row>
    <row r="24" spans="2:10" ht="231.6" customHeight="1" thickTop="1" thickBot="1">
      <c r="B24" s="20">
        <v>19</v>
      </c>
      <c r="C24" s="24" t="s">
        <v>27</v>
      </c>
      <c r="D24" s="21">
        <v>11</v>
      </c>
      <c r="E24" s="22">
        <v>2534.56</v>
      </c>
      <c r="F24" s="23">
        <f t="shared" si="1"/>
        <v>27880.16</v>
      </c>
      <c r="G24" s="22">
        <f t="shared" si="2"/>
        <v>2129.8823529411766</v>
      </c>
      <c r="H24" s="23">
        <f t="shared" si="1"/>
        <v>23428.705882352944</v>
      </c>
      <c r="I24" s="50"/>
      <c r="J24" s="51">
        <f t="shared" si="0"/>
        <v>0</v>
      </c>
    </row>
    <row r="25" spans="2:10" ht="232.2" customHeight="1" thickTop="1" thickBot="1">
      <c r="B25" s="20">
        <v>20</v>
      </c>
      <c r="C25" s="24" t="s">
        <v>28</v>
      </c>
      <c r="D25" s="21">
        <v>18</v>
      </c>
      <c r="E25" s="22">
        <v>2449.44</v>
      </c>
      <c r="F25" s="23">
        <f t="shared" si="1"/>
        <v>44089.919999999998</v>
      </c>
      <c r="G25" s="22">
        <f t="shared" si="2"/>
        <v>2058.3529411764707</v>
      </c>
      <c r="H25" s="23">
        <f t="shared" si="1"/>
        <v>37050.352941176476</v>
      </c>
      <c r="I25" s="50"/>
      <c r="J25" s="51">
        <f t="shared" si="0"/>
        <v>0</v>
      </c>
    </row>
    <row r="26" spans="2:10" ht="208.8" customHeight="1" thickTop="1" thickBot="1">
      <c r="B26" s="20">
        <v>21</v>
      </c>
      <c r="C26" s="24" t="s">
        <v>29</v>
      </c>
      <c r="D26" s="21">
        <v>1</v>
      </c>
      <c r="E26" s="22">
        <v>5843.84</v>
      </c>
      <c r="F26" s="23">
        <f t="shared" si="1"/>
        <v>5843.84</v>
      </c>
      <c r="G26" s="22">
        <f t="shared" si="2"/>
        <v>4910.7899159663866</v>
      </c>
      <c r="H26" s="23">
        <f t="shared" si="1"/>
        <v>4910.7899159663866</v>
      </c>
      <c r="I26" s="50"/>
      <c r="J26" s="51">
        <f t="shared" si="0"/>
        <v>0</v>
      </c>
    </row>
    <row r="27" spans="2:10" ht="240" customHeight="1" thickTop="1" thickBot="1">
      <c r="B27" s="20">
        <v>22</v>
      </c>
      <c r="C27" s="24" t="s">
        <v>30</v>
      </c>
      <c r="D27" s="21">
        <v>4</v>
      </c>
      <c r="E27" s="22">
        <v>3722.29</v>
      </c>
      <c r="F27" s="23">
        <f t="shared" si="1"/>
        <v>14889.16</v>
      </c>
      <c r="G27" s="22">
        <f t="shared" si="2"/>
        <v>3127.9747899159665</v>
      </c>
      <c r="H27" s="23">
        <f t="shared" si="1"/>
        <v>12511.899159663866</v>
      </c>
      <c r="I27" s="50"/>
      <c r="J27" s="51">
        <f t="shared" si="0"/>
        <v>0</v>
      </c>
    </row>
    <row r="28" spans="2:10" ht="237.6" customHeight="1" thickTop="1" thickBot="1">
      <c r="B28" s="20">
        <v>23</v>
      </c>
      <c r="C28" s="24" t="s">
        <v>31</v>
      </c>
      <c r="D28" s="21">
        <v>1</v>
      </c>
      <c r="E28" s="22">
        <v>3328.8</v>
      </c>
      <c r="F28" s="23">
        <f t="shared" si="1"/>
        <v>3328.8</v>
      </c>
      <c r="G28" s="22">
        <f t="shared" si="2"/>
        <v>2797.3109243697477</v>
      </c>
      <c r="H28" s="23">
        <f t="shared" si="1"/>
        <v>2797.3109243697477</v>
      </c>
      <c r="I28" s="50"/>
      <c r="J28" s="51">
        <f t="shared" si="0"/>
        <v>0</v>
      </c>
    </row>
    <row r="29" spans="2:10" ht="232.2" customHeight="1" thickTop="1" thickBot="1">
      <c r="B29" s="20">
        <v>24</v>
      </c>
      <c r="C29" s="24" t="s">
        <v>32</v>
      </c>
      <c r="D29" s="21">
        <v>2</v>
      </c>
      <c r="E29" s="22">
        <v>1985.27</v>
      </c>
      <c r="F29" s="23">
        <f t="shared" si="1"/>
        <v>3970.54</v>
      </c>
      <c r="G29" s="22">
        <f t="shared" si="2"/>
        <v>1668.2941176470588</v>
      </c>
      <c r="H29" s="23">
        <f t="shared" si="1"/>
        <v>3336.5882352941176</v>
      </c>
      <c r="I29" s="50"/>
      <c r="J29" s="51">
        <f t="shared" si="0"/>
        <v>0</v>
      </c>
    </row>
    <row r="30" spans="2:10" ht="99" customHeight="1" thickTop="1" thickBot="1">
      <c r="B30" s="20">
        <v>25</v>
      </c>
      <c r="C30" s="24" t="s">
        <v>66</v>
      </c>
      <c r="D30" s="21">
        <v>17</v>
      </c>
      <c r="E30" s="22">
        <v>980.34</v>
      </c>
      <c r="F30" s="23">
        <f t="shared" si="1"/>
        <v>16665.78</v>
      </c>
      <c r="G30" s="22">
        <f t="shared" si="2"/>
        <v>823.81512605042019</v>
      </c>
      <c r="H30" s="23">
        <f t="shared" si="1"/>
        <v>14004.857142857143</v>
      </c>
      <c r="I30" s="49"/>
      <c r="J30" s="51">
        <f t="shared" si="0"/>
        <v>0</v>
      </c>
    </row>
    <row r="31" spans="2:10" ht="54" thickTop="1" thickBot="1">
      <c r="B31" s="20">
        <v>26</v>
      </c>
      <c r="C31" s="24" t="s">
        <v>33</v>
      </c>
      <c r="D31" s="21">
        <v>4</v>
      </c>
      <c r="E31" s="22">
        <v>1057.5999999999999</v>
      </c>
      <c r="F31" s="23">
        <f t="shared" si="1"/>
        <v>4230.3999999999996</v>
      </c>
      <c r="G31" s="22">
        <f t="shared" si="2"/>
        <v>888.73949579831924</v>
      </c>
      <c r="H31" s="23">
        <f t="shared" si="1"/>
        <v>3554.957983193277</v>
      </c>
      <c r="I31" s="50"/>
      <c r="J31" s="51">
        <f t="shared" si="0"/>
        <v>0</v>
      </c>
    </row>
    <row r="32" spans="2:10" thickTop="1" thickBot="1">
      <c r="B32" s="19" t="s">
        <v>7</v>
      </c>
      <c r="C32" s="19" t="s">
        <v>34</v>
      </c>
      <c r="D32" s="19"/>
      <c r="E32" s="19"/>
      <c r="F32" s="19"/>
      <c r="G32" s="19"/>
      <c r="H32" s="19"/>
      <c r="I32" s="52"/>
      <c r="J32" s="52"/>
    </row>
    <row r="33" spans="2:10" ht="27.6" thickTop="1" thickBot="1">
      <c r="B33" s="20">
        <v>27</v>
      </c>
      <c r="C33" s="25" t="s">
        <v>35</v>
      </c>
      <c r="D33" s="21">
        <v>8</v>
      </c>
      <c r="E33" s="22">
        <v>707.87</v>
      </c>
      <c r="F33" s="23">
        <f t="shared" si="1"/>
        <v>5662.96</v>
      </c>
      <c r="G33" s="22">
        <f t="shared" si="2"/>
        <v>594.84873949579833</v>
      </c>
      <c r="H33" s="23">
        <f t="shared" si="1"/>
        <v>4758.7899159663866</v>
      </c>
      <c r="I33" s="50"/>
      <c r="J33" s="51">
        <f t="shared" si="0"/>
        <v>0</v>
      </c>
    </row>
    <row r="34" spans="2:10" ht="154.19999999999999" customHeight="1" thickTop="1" thickBot="1">
      <c r="B34" s="20">
        <v>28</v>
      </c>
      <c r="C34" s="24" t="s">
        <v>36</v>
      </c>
      <c r="D34" s="21">
        <v>22</v>
      </c>
      <c r="E34" s="22">
        <v>633.36</v>
      </c>
      <c r="F34" s="23">
        <f t="shared" si="1"/>
        <v>13933.92</v>
      </c>
      <c r="G34" s="22">
        <f t="shared" si="2"/>
        <v>532.23529411764707</v>
      </c>
      <c r="H34" s="23">
        <f t="shared" si="1"/>
        <v>11709.176470588236</v>
      </c>
      <c r="I34" s="50"/>
      <c r="J34" s="51">
        <f t="shared" si="0"/>
        <v>0</v>
      </c>
    </row>
    <row r="35" spans="2:10" ht="60.6" customHeight="1" thickTop="1" thickBot="1">
      <c r="B35" s="20">
        <v>29</v>
      </c>
      <c r="C35" s="24" t="s">
        <v>37</v>
      </c>
      <c r="D35" s="21">
        <v>5</v>
      </c>
      <c r="E35" s="22">
        <v>912.3</v>
      </c>
      <c r="F35" s="23">
        <f t="shared" si="1"/>
        <v>4561.5</v>
      </c>
      <c r="G35" s="22">
        <f t="shared" si="2"/>
        <v>766.63865546218483</v>
      </c>
      <c r="H35" s="23">
        <f t="shared" si="1"/>
        <v>3833.1932773109243</v>
      </c>
      <c r="I35" s="50"/>
      <c r="J35" s="51">
        <f t="shared" si="0"/>
        <v>0</v>
      </c>
    </row>
    <row r="36" spans="2:10" ht="114" customHeight="1" thickTop="1" thickBot="1">
      <c r="B36" s="20">
        <v>30</v>
      </c>
      <c r="C36" s="24" t="s">
        <v>38</v>
      </c>
      <c r="D36" s="21">
        <v>1</v>
      </c>
      <c r="E36" s="22">
        <v>3660.02</v>
      </c>
      <c r="F36" s="23">
        <f t="shared" si="1"/>
        <v>3660.02</v>
      </c>
      <c r="G36" s="22">
        <f t="shared" si="2"/>
        <v>3075.6470588235293</v>
      </c>
      <c r="H36" s="23">
        <f t="shared" si="1"/>
        <v>3075.6470588235293</v>
      </c>
      <c r="I36" s="50"/>
      <c r="J36" s="51">
        <f t="shared" si="0"/>
        <v>0</v>
      </c>
    </row>
    <row r="37" spans="2:10" ht="348.75" customHeight="1" thickTop="1" thickBot="1">
      <c r="B37" s="20">
        <v>31</v>
      </c>
      <c r="C37" s="14" t="s">
        <v>39</v>
      </c>
      <c r="D37" s="21">
        <v>1</v>
      </c>
      <c r="E37" s="22">
        <v>20000</v>
      </c>
      <c r="F37" s="23">
        <f t="shared" si="1"/>
        <v>20000</v>
      </c>
      <c r="G37" s="22">
        <f t="shared" si="2"/>
        <v>16806.722689075632</v>
      </c>
      <c r="H37" s="23">
        <f t="shared" si="1"/>
        <v>16806.722689075632</v>
      </c>
      <c r="I37" s="50"/>
      <c r="J37" s="51">
        <f t="shared" si="0"/>
        <v>0</v>
      </c>
    </row>
    <row r="38" spans="2:10" ht="321.60000000000002" customHeight="1" thickTop="1" thickBot="1">
      <c r="B38" s="20">
        <v>32</v>
      </c>
      <c r="C38" s="14" t="s">
        <v>40</v>
      </c>
      <c r="D38" s="21">
        <v>1</v>
      </c>
      <c r="E38" s="22">
        <v>5000</v>
      </c>
      <c r="F38" s="23">
        <f t="shared" si="1"/>
        <v>5000</v>
      </c>
      <c r="G38" s="22">
        <f t="shared" si="2"/>
        <v>4201.680672268908</v>
      </c>
      <c r="H38" s="23">
        <f t="shared" si="1"/>
        <v>4201.680672268908</v>
      </c>
      <c r="I38" s="50"/>
      <c r="J38" s="51">
        <f t="shared" si="0"/>
        <v>0</v>
      </c>
    </row>
    <row r="39" spans="2:10" ht="67.2" thickTop="1" thickBot="1">
      <c r="B39" s="20">
        <v>33</v>
      </c>
      <c r="C39" s="14" t="s">
        <v>41</v>
      </c>
      <c r="D39" s="21">
        <v>1</v>
      </c>
      <c r="E39" s="22">
        <v>500</v>
      </c>
      <c r="F39" s="23">
        <f t="shared" si="1"/>
        <v>500</v>
      </c>
      <c r="G39" s="22">
        <f t="shared" si="2"/>
        <v>420.16806722689074</v>
      </c>
      <c r="H39" s="23">
        <f t="shared" si="1"/>
        <v>420.16806722689074</v>
      </c>
      <c r="I39" s="50"/>
      <c r="J39" s="51">
        <f t="shared" si="0"/>
        <v>0</v>
      </c>
    </row>
    <row r="40" spans="2:10" thickTop="1" thickBot="1">
      <c r="B40" s="26"/>
      <c r="C40" s="26" t="s">
        <v>42</v>
      </c>
      <c r="D40" s="26"/>
      <c r="E40" s="26"/>
      <c r="F40" s="26"/>
      <c r="G40" s="26"/>
      <c r="H40" s="26"/>
      <c r="I40" s="53"/>
      <c r="J40" s="53"/>
    </row>
    <row r="41" spans="2:10" ht="51" customHeight="1" thickTop="1" thickBot="1">
      <c r="B41" s="20">
        <v>34</v>
      </c>
      <c r="C41" s="25" t="s">
        <v>43</v>
      </c>
      <c r="D41" s="21">
        <v>1</v>
      </c>
      <c r="E41" s="22">
        <v>4036.81</v>
      </c>
      <c r="F41" s="23">
        <f t="shared" si="1"/>
        <v>4036.81</v>
      </c>
      <c r="G41" s="22">
        <f t="shared" si="2"/>
        <v>3392.2773109243699</v>
      </c>
      <c r="H41" s="23">
        <f t="shared" si="1"/>
        <v>3392.2773109243699</v>
      </c>
      <c r="I41" s="50"/>
      <c r="J41" s="51">
        <f t="shared" si="0"/>
        <v>0</v>
      </c>
    </row>
    <row r="42" spans="2:10" ht="81" customHeight="1" thickTop="1" thickBot="1">
      <c r="B42" s="20">
        <v>35</v>
      </c>
      <c r="C42" s="25" t="s">
        <v>44</v>
      </c>
      <c r="D42" s="21">
        <v>1</v>
      </c>
      <c r="E42" s="22">
        <v>3074.21</v>
      </c>
      <c r="F42" s="23">
        <f t="shared" si="1"/>
        <v>3074.21</v>
      </c>
      <c r="G42" s="22">
        <f t="shared" si="2"/>
        <v>2583.3697478991598</v>
      </c>
      <c r="H42" s="23">
        <f t="shared" si="1"/>
        <v>2583.3697478991598</v>
      </c>
      <c r="I42" s="50"/>
      <c r="J42" s="51">
        <f t="shared" si="0"/>
        <v>0</v>
      </c>
    </row>
    <row r="43" spans="2:10" ht="49.2" customHeight="1" thickTop="1" thickBot="1">
      <c r="B43" s="20">
        <v>36</v>
      </c>
      <c r="C43" s="25" t="s">
        <v>45</v>
      </c>
      <c r="D43" s="21">
        <v>1</v>
      </c>
      <c r="E43" s="22">
        <v>2681.04</v>
      </c>
      <c r="F43" s="23">
        <f t="shared" si="1"/>
        <v>2681.04</v>
      </c>
      <c r="G43" s="22">
        <f t="shared" si="2"/>
        <v>2252.9747899159665</v>
      </c>
      <c r="H43" s="23">
        <f t="shared" si="1"/>
        <v>2252.9747899159665</v>
      </c>
      <c r="I43" s="50"/>
      <c r="J43" s="51">
        <f t="shared" si="0"/>
        <v>0</v>
      </c>
    </row>
    <row r="44" spans="2:10" thickTop="1" thickBot="1">
      <c r="B44" s="19" t="s">
        <v>7</v>
      </c>
      <c r="C44" s="19" t="s">
        <v>46</v>
      </c>
      <c r="D44" s="19"/>
      <c r="E44" s="19"/>
      <c r="F44" s="19"/>
      <c r="G44" s="19"/>
      <c r="H44" s="19"/>
      <c r="I44" s="52"/>
      <c r="J44" s="52"/>
    </row>
    <row r="45" spans="2:10" ht="163.95" customHeight="1" thickTop="1" thickBot="1">
      <c r="B45" s="20">
        <v>37</v>
      </c>
      <c r="C45" s="14" t="s">
        <v>47</v>
      </c>
      <c r="D45" s="21">
        <v>1</v>
      </c>
      <c r="E45" s="22">
        <v>9953.69</v>
      </c>
      <c r="F45" s="23">
        <f t="shared" si="1"/>
        <v>9953.69</v>
      </c>
      <c r="G45" s="22">
        <f t="shared" si="2"/>
        <v>8364.4453781512602</v>
      </c>
      <c r="H45" s="23">
        <f t="shared" si="1"/>
        <v>8364.4453781512602</v>
      </c>
      <c r="I45" s="50"/>
      <c r="J45" s="51">
        <f t="shared" si="0"/>
        <v>0</v>
      </c>
    </row>
    <row r="46" spans="2:10" ht="192.6" customHeight="1" thickTop="1" thickBot="1">
      <c r="B46" s="20">
        <v>38</v>
      </c>
      <c r="C46" s="14" t="s">
        <v>48</v>
      </c>
      <c r="D46" s="21">
        <v>1</v>
      </c>
      <c r="E46" s="22">
        <v>1226.49</v>
      </c>
      <c r="F46" s="23">
        <f t="shared" si="1"/>
        <v>1226.49</v>
      </c>
      <c r="G46" s="22">
        <f t="shared" si="2"/>
        <v>1030.6638655462184</v>
      </c>
      <c r="H46" s="23">
        <f t="shared" si="1"/>
        <v>1030.6638655462184</v>
      </c>
      <c r="I46" s="50"/>
      <c r="J46" s="51">
        <f t="shared" si="0"/>
        <v>0</v>
      </c>
    </row>
    <row r="47" spans="2:10" ht="63.6" customHeight="1" thickTop="1" thickBot="1">
      <c r="B47" s="20">
        <v>39</v>
      </c>
      <c r="C47" s="24" t="s">
        <v>49</v>
      </c>
      <c r="D47" s="21">
        <v>1</v>
      </c>
      <c r="E47" s="22">
        <v>1160.27</v>
      </c>
      <c r="F47" s="23">
        <f t="shared" si="1"/>
        <v>1160.27</v>
      </c>
      <c r="G47" s="22">
        <f t="shared" si="2"/>
        <v>975.01680672268913</v>
      </c>
      <c r="H47" s="23">
        <f t="shared" si="1"/>
        <v>975.01680672268913</v>
      </c>
      <c r="I47" s="50"/>
      <c r="J47" s="51">
        <f t="shared" si="0"/>
        <v>0</v>
      </c>
    </row>
    <row r="48" spans="2:10" thickTop="1" thickBot="1">
      <c r="B48" s="27" t="s">
        <v>7</v>
      </c>
      <c r="C48" s="27" t="s">
        <v>50</v>
      </c>
      <c r="D48" s="27"/>
      <c r="E48" s="27"/>
      <c r="F48" s="27"/>
      <c r="G48" s="27"/>
      <c r="H48" s="27"/>
      <c r="I48" s="54"/>
      <c r="J48" s="54"/>
    </row>
    <row r="49" spans="2:10" ht="226.2" customHeight="1" thickTop="1" thickBot="1">
      <c r="B49" s="20">
        <v>40</v>
      </c>
      <c r="C49" s="28" t="s">
        <v>51</v>
      </c>
      <c r="D49" s="21">
        <v>1</v>
      </c>
      <c r="E49" s="22">
        <v>9027.2099999999991</v>
      </c>
      <c r="F49" s="23">
        <f t="shared" si="1"/>
        <v>9027.2099999999991</v>
      </c>
      <c r="G49" s="22">
        <f t="shared" si="2"/>
        <v>7585.8907563025205</v>
      </c>
      <c r="H49" s="23">
        <f t="shared" si="1"/>
        <v>7585.8907563025205</v>
      </c>
      <c r="I49" s="50"/>
      <c r="J49" s="51">
        <f t="shared" si="0"/>
        <v>0</v>
      </c>
    </row>
    <row r="50" spans="2:10" ht="309" customHeight="1" thickTop="1" thickBot="1">
      <c r="B50" s="20">
        <v>41</v>
      </c>
      <c r="C50" s="28" t="s">
        <v>52</v>
      </c>
      <c r="D50" s="21">
        <v>1</v>
      </c>
      <c r="E50" s="22">
        <v>7011.98</v>
      </c>
      <c r="F50" s="23">
        <f t="shared" si="1"/>
        <v>7011.98</v>
      </c>
      <c r="G50" s="22">
        <f t="shared" si="2"/>
        <v>5892.4201680672268</v>
      </c>
      <c r="H50" s="23">
        <f t="shared" si="1"/>
        <v>5892.4201680672268</v>
      </c>
      <c r="I50" s="50"/>
      <c r="J50" s="51">
        <f t="shared" si="0"/>
        <v>0</v>
      </c>
    </row>
    <row r="51" spans="2:10" ht="146.4" thickTop="1" thickBot="1">
      <c r="B51" s="20">
        <v>42</v>
      </c>
      <c r="C51" s="29" t="s">
        <v>53</v>
      </c>
      <c r="D51" s="21">
        <v>1</v>
      </c>
      <c r="E51" s="22">
        <v>2933.66</v>
      </c>
      <c r="F51" s="23">
        <f t="shared" si="1"/>
        <v>2933.66</v>
      </c>
      <c r="G51" s="22">
        <f t="shared" si="2"/>
        <v>2465.2605042016808</v>
      </c>
      <c r="H51" s="23">
        <f t="shared" si="1"/>
        <v>2465.2605042016808</v>
      </c>
      <c r="I51" s="50"/>
      <c r="J51" s="51">
        <f t="shared" si="0"/>
        <v>0</v>
      </c>
    </row>
    <row r="52" spans="2:10" ht="93" customHeight="1" thickTop="1" thickBot="1">
      <c r="B52" s="20">
        <v>43</v>
      </c>
      <c r="C52" s="29" t="s">
        <v>54</v>
      </c>
      <c r="D52" s="21">
        <v>1</v>
      </c>
      <c r="E52" s="22">
        <v>15029.4</v>
      </c>
      <c r="F52" s="23">
        <f t="shared" si="1"/>
        <v>15029.4</v>
      </c>
      <c r="G52" s="22">
        <f t="shared" si="2"/>
        <v>12629.747899159664</v>
      </c>
      <c r="H52" s="23">
        <f t="shared" si="1"/>
        <v>12629.747899159664</v>
      </c>
      <c r="I52" s="50"/>
      <c r="J52" s="51">
        <f t="shared" si="0"/>
        <v>0</v>
      </c>
    </row>
    <row r="53" spans="2:10" ht="27.75" customHeight="1" thickTop="1" thickBot="1">
      <c r="B53" s="30" t="s">
        <v>7</v>
      </c>
      <c r="C53" s="30" t="s">
        <v>55</v>
      </c>
      <c r="D53" s="30"/>
      <c r="E53" s="30"/>
      <c r="F53" s="30"/>
      <c r="G53" s="30"/>
      <c r="H53" s="30"/>
      <c r="I53" s="55"/>
      <c r="J53" s="55"/>
    </row>
    <row r="54" spans="2:10" ht="126.6" customHeight="1" thickTop="1" thickBot="1">
      <c r="B54" s="20">
        <v>44</v>
      </c>
      <c r="C54" s="31" t="s">
        <v>56</v>
      </c>
      <c r="D54" s="21">
        <v>1</v>
      </c>
      <c r="E54" s="22">
        <v>8543.4599999999991</v>
      </c>
      <c r="F54" s="23">
        <f t="shared" si="1"/>
        <v>8543.4599999999991</v>
      </c>
      <c r="G54" s="22">
        <f t="shared" si="2"/>
        <v>7179.3781512605028</v>
      </c>
      <c r="H54" s="23">
        <f t="shared" si="1"/>
        <v>7179.3781512605028</v>
      </c>
      <c r="I54" s="50"/>
      <c r="J54" s="51">
        <f t="shared" si="0"/>
        <v>0</v>
      </c>
    </row>
    <row r="55" spans="2:10" ht="195.6" customHeight="1" thickTop="1" thickBot="1">
      <c r="B55" s="20">
        <v>45</v>
      </c>
      <c r="C55" s="31" t="s">
        <v>57</v>
      </c>
      <c r="D55" s="21">
        <v>1</v>
      </c>
      <c r="E55" s="22">
        <v>19289.41</v>
      </c>
      <c r="F55" s="23">
        <f t="shared" si="1"/>
        <v>19289.41</v>
      </c>
      <c r="G55" s="22">
        <f t="shared" si="2"/>
        <v>16209.588235294117</v>
      </c>
      <c r="H55" s="23">
        <f t="shared" si="1"/>
        <v>16209.588235294117</v>
      </c>
      <c r="I55" s="50"/>
      <c r="J55" s="51">
        <f t="shared" si="0"/>
        <v>0</v>
      </c>
    </row>
    <row r="56" spans="2:10" ht="48.6" customHeight="1" thickTop="1" thickBot="1">
      <c r="B56" s="20">
        <v>46</v>
      </c>
      <c r="C56" s="31" t="s">
        <v>58</v>
      </c>
      <c r="D56" s="21">
        <v>1</v>
      </c>
      <c r="E56" s="22">
        <v>3384.14</v>
      </c>
      <c r="F56" s="23">
        <f t="shared" si="1"/>
        <v>3384.14</v>
      </c>
      <c r="G56" s="22">
        <f t="shared" si="2"/>
        <v>2843.8151260504201</v>
      </c>
      <c r="H56" s="23">
        <f t="shared" si="1"/>
        <v>2843.8151260504201</v>
      </c>
      <c r="I56" s="50"/>
      <c r="J56" s="51">
        <f t="shared" si="0"/>
        <v>0</v>
      </c>
    </row>
    <row r="57" spans="2:10" thickTop="1" thickBot="1">
      <c r="B57" s="32">
        <v>47</v>
      </c>
      <c r="C57" s="33" t="s">
        <v>59</v>
      </c>
      <c r="D57" s="21"/>
      <c r="E57" s="34"/>
      <c r="F57" s="35"/>
      <c r="G57" s="34"/>
      <c r="H57" s="35">
        <f>SUM(H3:H56)</f>
        <v>581711.46218487399</v>
      </c>
      <c r="I57" s="57"/>
      <c r="J57" s="51">
        <f>SUM(J4:J56)</f>
        <v>0</v>
      </c>
    </row>
    <row r="58" spans="2:10" thickTop="1" thickBot="1">
      <c r="B58" s="32">
        <v>47</v>
      </c>
      <c r="C58" s="33" t="s">
        <v>60</v>
      </c>
      <c r="D58" s="21"/>
      <c r="E58" s="34"/>
      <c r="F58" s="35"/>
      <c r="G58" s="34"/>
      <c r="H58" s="35">
        <f>H57*0.13</f>
        <v>75622.490084033619</v>
      </c>
      <c r="I58" s="57"/>
      <c r="J58" s="56">
        <f>J57*0.13</f>
        <v>0</v>
      </c>
    </row>
    <row r="59" spans="2:10" thickTop="1" thickBot="1">
      <c r="B59" s="32">
        <v>47</v>
      </c>
      <c r="C59" s="33" t="s">
        <v>61</v>
      </c>
      <c r="D59" s="21"/>
      <c r="E59" s="34"/>
      <c r="F59" s="35"/>
      <c r="G59" s="34"/>
      <c r="H59" s="35">
        <f>H57*0.06</f>
        <v>34902.687731092439</v>
      </c>
      <c r="I59" s="57"/>
      <c r="J59" s="56">
        <f>J57*0.06</f>
        <v>0</v>
      </c>
    </row>
    <row r="60" spans="2:10" ht="30" customHeight="1" thickTop="1" thickBot="1">
      <c r="B60" s="36"/>
      <c r="C60" s="37" t="s">
        <v>62</v>
      </c>
      <c r="D60" s="38"/>
      <c r="E60" s="39"/>
      <c r="F60" s="40"/>
      <c r="G60" s="39"/>
      <c r="H60" s="40">
        <f>H57+H58+H59</f>
        <v>692236.64</v>
      </c>
      <c r="I60" s="13" t="s">
        <v>73</v>
      </c>
      <c r="J60" s="58">
        <f>J57+J58+J59</f>
        <v>0</v>
      </c>
    </row>
    <row r="61" spans="2:10" ht="48.75" customHeight="1" thickTop="1" thickBot="1">
      <c r="B61" s="41">
        <v>47</v>
      </c>
      <c r="C61" s="42" t="s">
        <v>63</v>
      </c>
      <c r="D61" s="21">
        <v>4</v>
      </c>
      <c r="E61" s="34">
        <v>4000</v>
      </c>
      <c r="F61" s="35">
        <f t="shared" si="1"/>
        <v>16000</v>
      </c>
      <c r="G61" s="34">
        <v>1000</v>
      </c>
      <c r="H61" s="43">
        <f t="shared" si="1"/>
        <v>4000</v>
      </c>
      <c r="I61" s="50"/>
      <c r="J61" s="51">
        <f>I61*D61</f>
        <v>0</v>
      </c>
    </row>
    <row r="62" spans="2:10" ht="78.599999999999994" customHeight="1" thickTop="1" thickBot="1">
      <c r="B62" s="41">
        <v>48</v>
      </c>
      <c r="C62" s="42" t="s">
        <v>64</v>
      </c>
      <c r="D62" s="21">
        <v>1</v>
      </c>
      <c r="E62" s="34">
        <v>40000</v>
      </c>
      <c r="F62" s="35">
        <f t="shared" si="1"/>
        <v>40000</v>
      </c>
      <c r="G62" s="34">
        <v>40000</v>
      </c>
      <c r="H62" s="43">
        <f t="shared" si="1"/>
        <v>40000</v>
      </c>
      <c r="I62" s="22">
        <v>40000</v>
      </c>
      <c r="J62" s="51">
        <f>I62*D62</f>
        <v>40000</v>
      </c>
    </row>
    <row r="63" spans="2:10" ht="33.6" thickTop="1" thickBot="1">
      <c r="B63" s="44"/>
      <c r="C63" s="45" t="s">
        <v>65</v>
      </c>
      <c r="D63" s="46"/>
      <c r="E63" s="47"/>
      <c r="F63" s="48">
        <f>SUM(F3:F62)</f>
        <v>748236.64000000013</v>
      </c>
      <c r="G63" s="47"/>
      <c r="H63" s="48">
        <f>H60+H61+H62</f>
        <v>736236.64</v>
      </c>
      <c r="I63" s="12" t="s">
        <v>72</v>
      </c>
      <c r="J63" s="59">
        <f>J60+J61+J62</f>
        <v>40000</v>
      </c>
    </row>
    <row r="65" ht="14.4"/>
    <row r="66" ht="14.4"/>
  </sheetData>
  <sheetProtection algorithmName="SHA-512" hashValue="Muwy0H1RtTStXpTsZTHIwywpIo2ZkRYEs3OeHLG/Bs+2qAlQ2LcJZtgsnhUgiyw7cVRDidsZNq7EQ48SL+yqLg==" saltValue="UVDY+h2ydn+/T3pi3+h+Rg==" spinCount="100000" sheet="1" objects="1" scenarios="1"/>
  <autoFilter ref="B2:F63" xr:uid="{3CA762D1-8570-45F5-81F6-F054B239416C}"/>
  <pageMargins left="0.7" right="0.7" top="0.75" bottom="0.75" header="0.3" footer="0.3"/>
  <pageSetup paperSize="9" scale="87" fitToHeight="0" orientation="portrait" horizontalDpi="1200" verticalDpi="1200"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658D9-37A2-4988-8C94-EAA1C362E09D}">
  <sheetPr>
    <tabColor rgb="FFFF0000"/>
  </sheetPr>
  <dimension ref="D8:O10"/>
  <sheetViews>
    <sheetView workbookViewId="0">
      <selection activeCell="H17" sqref="H17"/>
    </sheetView>
  </sheetViews>
  <sheetFormatPr baseColWidth="10" defaultRowHeight="14.4"/>
  <sheetData>
    <row r="8" spans="4:15">
      <c r="D8" s="60" t="s">
        <v>74</v>
      </c>
      <c r="E8" s="60"/>
      <c r="F8" s="60"/>
      <c r="G8" s="60"/>
      <c r="H8" s="60"/>
      <c r="I8" s="60"/>
      <c r="J8" s="60"/>
      <c r="K8" s="60"/>
      <c r="L8" s="60"/>
      <c r="M8" s="60"/>
      <c r="N8" s="60"/>
      <c r="O8" s="60"/>
    </row>
    <row r="9" spans="4:15">
      <c r="D9" s="60"/>
      <c r="E9" s="60"/>
      <c r="F9" s="60"/>
      <c r="G9" s="60"/>
      <c r="H9" s="60"/>
      <c r="I9" s="60"/>
      <c r="J9" s="60"/>
      <c r="K9" s="60"/>
      <c r="L9" s="60"/>
      <c r="M9" s="60"/>
      <c r="N9" s="60"/>
      <c r="O9" s="60"/>
    </row>
    <row r="10" spans="4:15" ht="53.4" customHeight="1">
      <c r="D10" s="60"/>
      <c r="E10" s="60"/>
      <c r="F10" s="60"/>
      <c r="G10" s="60"/>
      <c r="H10" s="60"/>
      <c r="I10" s="60"/>
      <c r="J10" s="60"/>
      <c r="K10" s="60"/>
      <c r="L10" s="60"/>
      <c r="M10" s="60"/>
      <c r="N10" s="60"/>
      <c r="O10" s="60"/>
    </row>
  </sheetData>
  <mergeCells count="1">
    <mergeCell ref="D8:O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F3A0C5421A4D442A8DEC8571CA16A9D" ma:contentTypeVersion="18" ma:contentTypeDescription="Create a new document." ma:contentTypeScope="" ma:versionID="b40e6ad252c346b67205b27ca0306309">
  <xsd:schema xmlns:xsd="http://www.w3.org/2001/XMLSchema" xmlns:xs="http://www.w3.org/2001/XMLSchema" xmlns:p="http://schemas.microsoft.com/office/2006/metadata/properties" xmlns:ns2="d21b1493-80c1-445f-8d30-119b68092bb3" xmlns:ns3="70dd62d1-82fa-45a4-ba2b-82ea71032c5f" targetNamespace="http://schemas.microsoft.com/office/2006/metadata/properties" ma:root="true" ma:fieldsID="6c6432c623bbd391868c2ad7a8d4067b" ns2:_="" ns3:_="">
    <xsd:import namespace="d21b1493-80c1-445f-8d30-119b68092bb3"/>
    <xsd:import namespace="70dd62d1-82fa-45a4-ba2b-82ea71032c5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1b1493-80c1-445f-8d30-119b68092b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6" nillable="true" ma:displayName="Length (seconds)"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be423bfb-e130-4798-b14b-71e29b72633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0dd62d1-82fa-45a4-ba2b-82ea71032c5f"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45324e29-ebec-40ca-82c5-3c36d2a4ef96}" ma:internalName="TaxCatchAll" ma:showField="CatchAllData" ma:web="70dd62d1-82fa-45a4-ba2b-82ea71032c5f">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21b1493-80c1-445f-8d30-119b68092bb3">
      <Terms xmlns="http://schemas.microsoft.com/office/infopath/2007/PartnerControls"/>
    </lcf76f155ced4ddcb4097134ff3c332f>
    <TaxCatchAll xmlns="70dd62d1-82fa-45a4-ba2b-82ea71032c5f" xsi:nil="true"/>
  </documentManagement>
</p:properties>
</file>

<file path=customXml/itemProps1.xml><?xml version="1.0" encoding="utf-8"?>
<ds:datastoreItem xmlns:ds="http://schemas.openxmlformats.org/officeDocument/2006/customXml" ds:itemID="{CCE1AAE6-B924-44E5-AA27-56B3195DBBF4}">
  <ds:schemaRefs>
    <ds:schemaRef ds:uri="http://schemas.microsoft.com/sharepoint/v3/contenttype/forms"/>
  </ds:schemaRefs>
</ds:datastoreItem>
</file>

<file path=customXml/itemProps2.xml><?xml version="1.0" encoding="utf-8"?>
<ds:datastoreItem xmlns:ds="http://schemas.openxmlformats.org/officeDocument/2006/customXml" ds:itemID="{A2E67F24-BEAB-4D42-A721-8AB82E5675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1b1493-80c1-445f-8d30-119b68092bb3"/>
    <ds:schemaRef ds:uri="70dd62d1-82fa-45a4-ba2b-82ea71032c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AC7A205-8DD0-4036-8B54-A095888DAC6C}">
  <ds:schemaRefs>
    <ds:schemaRef ds:uri="http://schemas.microsoft.com/office/2006/metadata/properties"/>
    <ds:schemaRef ds:uri="http://schemas.microsoft.com/office/2006/documentManagement/types"/>
    <ds:schemaRef ds:uri="d21b1493-80c1-445f-8d30-119b68092bb3"/>
    <ds:schemaRef ds:uri="http://www.w3.org/XML/1998/namespace"/>
    <ds:schemaRef ds:uri="http://schemas.openxmlformats.org/package/2006/metadata/core-properties"/>
    <ds:schemaRef ds:uri="70dd62d1-82fa-45a4-ba2b-82ea71032c5f"/>
    <ds:schemaRef ds:uri="http://purl.org/dc/dcmitype/"/>
    <ds:schemaRef ds:uri="http://purl.org/dc/elements/1.1/"/>
    <ds:schemaRef ds:uri="http://schemas.microsoft.com/office/infopath/2007/PartnerControls"/>
    <ds:schemaRef ds:uri="http://purl.org/dc/terms/"/>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MODELO DESGLOSE ECONÓMICO</vt:lpstr>
      <vt:lpstr>NOTA IMPORTANTE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Hernández</dc:creator>
  <cp:keywords/>
  <dc:description/>
  <cp:lastModifiedBy>Indira Cedeño</cp:lastModifiedBy>
  <cp:revision/>
  <dcterms:created xsi:type="dcterms:W3CDTF">2025-05-29T12:17:25Z</dcterms:created>
  <dcterms:modified xsi:type="dcterms:W3CDTF">2025-12-19T11:39:20Z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0x0101006F3A0C5421A4D442A8DEC8571CA16A9D</vt:lpwstr>
  </property>
</Properties>
</file>