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95 Stands Mad Horror 2026\3 Pliego y calendario\"/>
    </mc:Choice>
  </mc:AlternateContent>
  <xr:revisionPtr revIDLastSave="0" documentId="13_ncr:1_{5A3E3C9A-D3CF-479E-B8F5-53C32279026E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ateriales Complem Mad Horror" sheetId="2" r:id="rId1"/>
    <sheet name="Otros Materiales Comp. IFEMA" sheetId="12" r:id="rId2"/>
    <sheet name="TOTAL OFERTA" sheetId="24" r:id="rId3"/>
  </sheets>
  <definedNames>
    <definedName name="_xlnm.Print_Area" localSheetId="0">'Materiales Complem Mad Horror'!$A$1:$AX$71</definedName>
    <definedName name="_xlnm.Print_Area" localSheetId="1">'Otros Materiales Comp. IFEMA'!$A$1:$D$83</definedName>
    <definedName name="_xlnm.Print_Area" localSheetId="2">'TOTAL OFERTA'!$A$1:$G$20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5" i="2"/>
  <c r="F6" i="24"/>
  <c r="G6" i="24" l="1"/>
  <c r="H81" i="12" l="1"/>
  <c r="I81" i="12" s="1"/>
  <c r="H80" i="12"/>
  <c r="I80" i="12" s="1"/>
  <c r="H79" i="12"/>
  <c r="I79" i="12" s="1"/>
  <c r="H78" i="12"/>
  <c r="I78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H65" i="12"/>
  <c r="I65" i="12" s="1"/>
  <c r="H64" i="12"/>
  <c r="I64" i="12" s="1"/>
  <c r="H63" i="12"/>
  <c r="I63" i="12" s="1"/>
  <c r="H62" i="12"/>
  <c r="I62" i="12" s="1"/>
  <c r="H61" i="12"/>
  <c r="I61" i="12" s="1"/>
  <c r="H60" i="12"/>
  <c r="I60" i="12" s="1"/>
  <c r="H59" i="12"/>
  <c r="I59" i="12" s="1"/>
  <c r="H58" i="12"/>
  <c r="I58" i="12" s="1"/>
  <c r="H57" i="12"/>
  <c r="I57" i="12" s="1"/>
  <c r="H56" i="12"/>
  <c r="I56" i="12" s="1"/>
  <c r="H55" i="12"/>
  <c r="I55" i="12" s="1"/>
  <c r="H54" i="12"/>
  <c r="I54" i="12" s="1"/>
  <c r="H53" i="12"/>
  <c r="I53" i="12" s="1"/>
  <c r="H52" i="12"/>
  <c r="I52" i="12" s="1"/>
  <c r="H51" i="12"/>
  <c r="I51" i="12" s="1"/>
  <c r="H50" i="12"/>
  <c r="I50" i="12" s="1"/>
  <c r="H49" i="12"/>
  <c r="I49" i="12" s="1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H42" i="12"/>
  <c r="I42" i="12" s="1"/>
  <c r="H41" i="12"/>
  <c r="I41" i="12" s="1"/>
  <c r="H40" i="12"/>
  <c r="I40" i="12" s="1"/>
  <c r="H39" i="12"/>
  <c r="I39" i="12" s="1"/>
  <c r="H38" i="12"/>
  <c r="I38" i="12" s="1"/>
  <c r="H37" i="12"/>
  <c r="I37" i="12" s="1"/>
  <c r="H36" i="12"/>
  <c r="I36" i="12" s="1"/>
  <c r="H35" i="12"/>
  <c r="I35" i="12" s="1"/>
  <c r="H34" i="12"/>
  <c r="I34" i="12" s="1"/>
  <c r="H33" i="12"/>
  <c r="I33" i="12" s="1"/>
  <c r="H32" i="12"/>
  <c r="I32" i="12" s="1"/>
  <c r="H31" i="12"/>
  <c r="I31" i="12" s="1"/>
  <c r="H30" i="12"/>
  <c r="I30" i="12" s="1"/>
  <c r="H29" i="12"/>
  <c r="I29" i="12" s="1"/>
  <c r="H28" i="12"/>
  <c r="I28" i="12" s="1"/>
  <c r="H27" i="12"/>
  <c r="I27" i="12" s="1"/>
  <c r="H26" i="12"/>
  <c r="I26" i="12" s="1"/>
  <c r="H25" i="12"/>
  <c r="I25" i="12" s="1"/>
  <c r="H24" i="12"/>
  <c r="I24" i="12" s="1"/>
  <c r="H23" i="12"/>
  <c r="I23" i="12" s="1"/>
  <c r="H22" i="12"/>
  <c r="I22" i="12" s="1"/>
  <c r="H21" i="12"/>
  <c r="I21" i="12" s="1"/>
  <c r="H20" i="12"/>
  <c r="I20" i="12" s="1"/>
  <c r="H19" i="12"/>
  <c r="I19" i="12" s="1"/>
  <c r="H18" i="12"/>
  <c r="I18" i="12" s="1"/>
  <c r="H17" i="12"/>
  <c r="I17" i="12" s="1"/>
  <c r="H16" i="12"/>
  <c r="I16" i="12" s="1"/>
  <c r="H15" i="12"/>
  <c r="I15" i="12" s="1"/>
  <c r="H14" i="12"/>
  <c r="I14" i="12" s="1"/>
  <c r="H13" i="12"/>
  <c r="I13" i="12" s="1"/>
  <c r="H12" i="12"/>
  <c r="I12" i="12" s="1"/>
  <c r="H11" i="12"/>
  <c r="I11" i="12" s="1"/>
  <c r="H10" i="12"/>
  <c r="I10" i="12" s="1"/>
  <c r="H9" i="12"/>
  <c r="I9" i="12" s="1"/>
  <c r="H8" i="12"/>
  <c r="I8" i="12" s="1"/>
  <c r="H7" i="12"/>
  <c r="I7" i="12" s="1"/>
  <c r="H6" i="12"/>
  <c r="I6" i="12" s="1"/>
  <c r="H5" i="12"/>
  <c r="I5" i="12" s="1"/>
  <c r="H4" i="12"/>
  <c r="I4" i="12" s="1"/>
  <c r="AC8" i="2" l="1"/>
  <c r="AC9" i="2"/>
  <c r="AD5" i="2"/>
  <c r="AC5" i="2"/>
  <c r="AD66" i="2" l="1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C66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7" i="2"/>
  <c r="AC6" i="2"/>
  <c r="G66" i="2" l="1"/>
  <c r="L66" i="2" s="1"/>
  <c r="AX66" i="2" l="1"/>
  <c r="G27" i="2"/>
  <c r="AX27" i="2" l="1"/>
  <c r="L27" i="2"/>
  <c r="K68" i="2" l="1"/>
  <c r="G15" i="2"/>
  <c r="G14" i="2"/>
  <c r="G11" i="24" l="1"/>
  <c r="AX15" i="2"/>
  <c r="L15" i="2"/>
  <c r="AX14" i="2"/>
  <c r="L14" i="2"/>
  <c r="G65" i="2"/>
  <c r="G64" i="2"/>
  <c r="G63" i="2"/>
  <c r="G62" i="2"/>
  <c r="G61" i="2"/>
  <c r="G60" i="2"/>
  <c r="G59" i="2"/>
  <c r="G58" i="2"/>
  <c r="G56" i="2"/>
  <c r="G57" i="2"/>
  <c r="G54" i="2"/>
  <c r="G53" i="2"/>
  <c r="G55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5" i="2"/>
  <c r="G26" i="2"/>
  <c r="G24" i="2"/>
  <c r="G23" i="2"/>
  <c r="G22" i="2"/>
  <c r="G21" i="2"/>
  <c r="G20" i="2"/>
  <c r="G19" i="2"/>
  <c r="G18" i="2"/>
  <c r="G17" i="2"/>
  <c r="G16" i="2"/>
  <c r="G13" i="2"/>
  <c r="G12" i="2"/>
  <c r="G11" i="2"/>
  <c r="G10" i="2"/>
  <c r="G9" i="2"/>
  <c r="G8" i="2"/>
  <c r="G7" i="2"/>
  <c r="G6" i="2"/>
  <c r="G5" i="2"/>
  <c r="AX65" i="2" l="1"/>
  <c r="L65" i="2"/>
  <c r="AX64" i="2"/>
  <c r="L64" i="2"/>
  <c r="AX63" i="2"/>
  <c r="L63" i="2"/>
  <c r="AX62" i="2"/>
  <c r="L62" i="2"/>
  <c r="AX61" i="2"/>
  <c r="L61" i="2"/>
  <c r="AX60" i="2"/>
  <c r="L60" i="2"/>
  <c r="AX59" i="2"/>
  <c r="L59" i="2"/>
  <c r="AX58" i="2"/>
  <c r="L58" i="2"/>
  <c r="AX57" i="2"/>
  <c r="L57" i="2"/>
  <c r="AX56" i="2"/>
  <c r="L56" i="2"/>
  <c r="AX55" i="2"/>
  <c r="L55" i="2"/>
  <c r="AX54" i="2"/>
  <c r="L54" i="2"/>
  <c r="AX53" i="2"/>
  <c r="L53" i="2"/>
  <c r="AX52" i="2"/>
  <c r="L52" i="2"/>
  <c r="AX51" i="2"/>
  <c r="L51" i="2"/>
  <c r="AX50" i="2"/>
  <c r="L50" i="2"/>
  <c r="AX49" i="2"/>
  <c r="L49" i="2"/>
  <c r="AX48" i="2"/>
  <c r="L48" i="2"/>
  <c r="AX47" i="2"/>
  <c r="L47" i="2"/>
  <c r="AX46" i="2"/>
  <c r="L46" i="2"/>
  <c r="AX45" i="2"/>
  <c r="L45" i="2"/>
  <c r="AX44" i="2"/>
  <c r="L44" i="2"/>
  <c r="AX43" i="2"/>
  <c r="L43" i="2"/>
  <c r="AX42" i="2"/>
  <c r="L42" i="2"/>
  <c r="AX41" i="2"/>
  <c r="L41" i="2"/>
  <c r="AX40" i="2"/>
  <c r="L40" i="2"/>
  <c r="AX39" i="2"/>
  <c r="L39" i="2"/>
  <c r="AX38" i="2"/>
  <c r="L38" i="2"/>
  <c r="AX37" i="2"/>
  <c r="L37" i="2"/>
  <c r="AX36" i="2"/>
  <c r="L36" i="2"/>
  <c r="AX35" i="2"/>
  <c r="L35" i="2"/>
  <c r="AX34" i="2"/>
  <c r="L34" i="2"/>
  <c r="AX33" i="2"/>
  <c r="L33" i="2"/>
  <c r="AX32" i="2"/>
  <c r="L32" i="2"/>
  <c r="AX31" i="2"/>
  <c r="L31" i="2"/>
  <c r="AX30" i="2"/>
  <c r="L30" i="2"/>
  <c r="AX29" i="2"/>
  <c r="L29" i="2"/>
  <c r="AX28" i="2"/>
  <c r="L28" i="2"/>
  <c r="AX26" i="2"/>
  <c r="L26" i="2"/>
  <c r="AX25" i="2"/>
  <c r="L25" i="2"/>
  <c r="AX24" i="2"/>
  <c r="L24" i="2"/>
  <c r="AX23" i="2"/>
  <c r="L23" i="2"/>
  <c r="AX22" i="2"/>
  <c r="L22" i="2"/>
  <c r="AX21" i="2"/>
  <c r="L21" i="2"/>
  <c r="AX20" i="2"/>
  <c r="L20" i="2"/>
  <c r="AX19" i="2"/>
  <c r="L19" i="2"/>
  <c r="AX18" i="2"/>
  <c r="L18" i="2"/>
  <c r="AX17" i="2"/>
  <c r="L17" i="2"/>
  <c r="AX16" i="2"/>
  <c r="L16" i="2"/>
  <c r="AX13" i="2"/>
  <c r="L13" i="2"/>
  <c r="AX12" i="2"/>
  <c r="L12" i="2"/>
  <c r="AX11" i="2"/>
  <c r="L11" i="2"/>
  <c r="AX10" i="2"/>
  <c r="L10" i="2"/>
  <c r="AX9" i="2"/>
  <c r="L9" i="2"/>
  <c r="AX8" i="2"/>
  <c r="L8" i="2"/>
  <c r="AX7" i="2"/>
  <c r="L7" i="2"/>
  <c r="AX6" i="2"/>
  <c r="L6" i="2"/>
  <c r="AX5" i="2"/>
  <c r="L5" i="2"/>
  <c r="L68" i="2" l="1"/>
  <c r="AX68" i="2"/>
  <c r="G12" i="24" s="1"/>
  <c r="G14" i="24" l="1"/>
</calcChain>
</file>

<file path=xl/sharedStrings.xml><?xml version="1.0" encoding="utf-8"?>
<sst xmlns="http://schemas.openxmlformats.org/spreadsheetml/2006/main" count="486" uniqueCount="333">
  <si>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</si>
  <si>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</si>
  <si>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</si>
  <si>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</si>
  <si>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</si>
  <si>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</si>
  <si>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</si>
  <si>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</si>
  <si>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</si>
  <si>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</si>
  <si>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</si>
  <si>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</si>
  <si>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</si>
  <si>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</si>
  <si>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</si>
  <si>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</si>
  <si>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</si>
  <si>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</si>
  <si>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</si>
  <si>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</si>
  <si>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</si>
  <si>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</si>
  <si>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</si>
  <si>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</si>
  <si>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</si>
  <si>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</si>
  <si>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</si>
  <si>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</si>
  <si>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</si>
  <si>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</si>
  <si>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</si>
  <si>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</si>
  <si>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</si>
  <si>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</si>
  <si>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</si>
  <si>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</si>
  <si>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</si>
  <si>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</si>
  <si>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</si>
  <si>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</si>
  <si>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</si>
  <si>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</si>
  <si>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</si>
  <si>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</si>
  <si>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</si>
  <si>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</si>
  <si>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</si>
  <si>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</si>
  <si>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</si>
  <si>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</si>
  <si>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</si>
  <si>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</si>
  <si>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</si>
  <si>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</si>
  <si>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</si>
  <si>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</si>
  <si>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</si>
  <si>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</si>
  <si>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</si>
  <si>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</si>
  <si>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</si>
  <si>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</si>
  <si>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</si>
  <si>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</si>
  <si>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</si>
  <si>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</si>
  <si>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</si>
  <si>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</si>
  <si>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</si>
  <si>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</si>
  <si>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</si>
  <si>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</si>
  <si>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</si>
  <si>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MATERIALES COMPLEMENTARIOS PARA EXPOSITOR A MEDIDA Y BAJO PRESUPUESTO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</si>
  <si>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</si>
  <si>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</si>
  <si>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</si>
  <si>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</si>
  <si>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</si>
  <si>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</si>
  <si>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</si>
  <si>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</si>
  <si>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</si>
  <si>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</si>
  <si>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</si>
  <si>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</si>
  <si>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</si>
  <si>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</si>
  <si>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</si>
  <si>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</si>
  <si>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</si>
  <si>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</si>
  <si>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</si>
  <si>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</si>
  <si>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</si>
  <si>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</si>
  <si>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</si>
  <si>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</si>
  <si>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</si>
  <si>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</si>
  <si>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</si>
  <si>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</si>
  <si>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</si>
  <si>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</si>
  <si>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</si>
  <si>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</si>
  <si>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</si>
  <si>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</si>
  <si>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</si>
  <si>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</si>
  <si>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</si>
  <si>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</si>
  <si>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</si>
  <si>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</si>
  <si>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</si>
  <si>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</si>
  <si>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</si>
  <si>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</si>
  <si>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</si>
  <si>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</si>
  <si>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</si>
  <si>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</si>
  <si>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</si>
  <si>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</si>
  <si>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</si>
  <si>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</si>
  <si>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</si>
  <si>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</si>
  <si>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</si>
  <si>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</si>
  <si>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</si>
  <si>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</si>
  <si>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</si>
  <si>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</si>
  <si>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</si>
  <si>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</si>
  <si>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</si>
  <si>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</si>
  <si>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</si>
  <si>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</si>
  <si>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</si>
  <si>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</si>
  <si>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</si>
  <si>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</si>
  <si>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</si>
  <si>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</si>
  <si>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</si>
  <si>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</si>
  <si>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</si>
  <si>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</si>
  <si>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</si>
  <si>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</si>
  <si>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</si>
  <si>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</si>
  <si>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</si>
  <si>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</si>
  <si>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</si>
  <si>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</si>
  <si>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</si>
  <si>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</si>
  <si>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</si>
  <si>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</si>
  <si>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</si>
  <si>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</si>
  <si>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</si>
  <si>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</si>
  <si>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</si>
  <si>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</si>
  <si>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</si>
  <si>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</si>
  <si>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</si>
  <si>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</si>
  <si>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</si>
  <si>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</si>
  <si>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</si>
  <si>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</si>
  <si>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</si>
  <si>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</si>
  <si>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</si>
  <si>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</si>
  <si>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</si>
  <si>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</si>
  <si>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</si>
  <si>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</si>
  <si>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</si>
  <si>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</si>
  <si>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</si>
  <si>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</si>
  <si>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</si>
  <si>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</si>
  <si>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</si>
  <si>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</si>
  <si>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</si>
  <si>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</si>
  <si>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</si>
  <si>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</si>
  <si>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</si>
  <si>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</si>
  <si>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</si>
  <si>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</si>
  <si>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</si>
  <si>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</si>
  <si>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</si>
  <si>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</si>
  <si>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</si>
  <si>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</si>
  <si>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</si>
  <si>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</si>
  <si>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</si>
  <si>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</si>
  <si>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</si>
  <si>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</si>
  <si>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</si>
  <si>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</si>
  <si>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</si>
  <si>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</si>
  <si>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Subida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</si>
  <si>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</si>
  <si>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</si>
  <si>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</si>
  <si>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</si>
  <si>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</si>
  <si>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</si>
  <si>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</si>
  <si>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</si>
  <si>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</si>
  <si>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</si>
  <si>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</si>
  <si>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</si>
  <si>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</si>
  <si>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</si>
  <si>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</si>
  <si>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</si>
  <si>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</si>
  <si>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</si>
  <si>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</si>
  <si>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</si>
  <si>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</si>
  <si>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</si>
  <si>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</si>
  <si>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</si>
  <si>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</si>
  <si>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</si>
  <si>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</si>
  <si>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</si>
  <si>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</si>
  <si>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</si>
  <si>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</si>
  <si>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</si>
  <si>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</si>
  <si>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</si>
  <si>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</si>
  <si>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</si>
  <si>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</si>
  <si>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</si>
  <si>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</si>
  <si>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</si>
  <si>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</si>
  <si>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</si>
  <si>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</si>
  <si>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</si>
  <si>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</si>
  <si>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</si>
  <si>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</si>
  <si>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</si>
  <si>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</si>
  <si>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</si>
  <si>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</si>
  <si>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</si>
  <si>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</si>
  <si>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</si>
  <si>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</si>
  <si>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</si>
  <si>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</si>
  <si>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</si>
  <si>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</si>
  <si>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</si>
  <si>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</si>
  <si>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</si>
  <si>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</si>
  <si>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</si>
  <si>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</si>
  <si>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</si>
  <si>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</si>
  <si>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</si>
  <si>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</si>
  <si>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</si>
  <si>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</si>
  <si>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</si>
  <si>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</si>
  <si>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</si>
  <si>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</si>
  <si>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</si>
  <si>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</si>
  <si>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</si>
  <si>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</si>
  <si>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</si>
  <si>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</si>
  <si>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</si>
  <si>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</si>
  <si>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</si>
  <si>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</si>
  <si>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</si>
  <si>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</si>
  <si>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</si>
  <si>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</si>
  <si>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</si>
  <si>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</si>
  <si>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</si>
  <si>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</si>
  <si>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</si>
  <si>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</si>
  <si>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</si>
  <si>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</si>
  <si>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</si>
  <si>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</si>
  <si>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</si>
  <si>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</si>
  <si>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</si>
  <si>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</si>
  <si>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</si>
  <si>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</si>
  <si>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 xml:space="preserve"> (indicar total -1- de la hoja materiales complementarios EXPOSITOR)</t>
  </si>
  <si>
    <t>TOTAL OFERTADO (IVA EXCLUIDO) (indicar esta cantidad en el modelo -IX- A de oferta económica)</t>
  </si>
  <si>
    <t xml:space="preserve">Al cumplimentar en la hoja excel, sólo deberá rellenar las celdas en color azul </t>
  </si>
  <si>
    <t>ESTIMACIÓN M2 GUEXT (a)</t>
  </si>
  <si>
    <t>Modular E</t>
  </si>
  <si>
    <t>PANEL MELAMINADO NEGRO 1ML</t>
  </si>
  <si>
    <t>ANEXO IX - B</t>
  </si>
  <si>
    <t xml:space="preserve"> (indicar total -2- + -3- de la hoja materiales complementarios IFEMA)</t>
  </si>
  <si>
    <t>MATERIALES COMPLEMENTARIOS PARA EXPOSITORES</t>
  </si>
  <si>
    <t>MATERIALES COMPLEMENTARIOS PARA NECESIDADES PROPIAS DE IFEMA Y PROYECTOS DISEÑO FRERIAL</t>
  </si>
  <si>
    <t>ANEXO IX B MATERIALES COMPLEMENTARIOS EXPOSITOR E IFEMA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</si>
</sst>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u/>
      <sz val="12"/>
      <name val="Barlow"/>
    </font>
    <font>
      <b/>
      <sz val="14"/>
      <name val="Barlow"/>
    </font>
    <font>
      <sz val="11"/>
      <color theme="1"/>
      <name val="Barlow"/>
    </font>
    <font>
      <sz val="11"/>
      <name val="Barlow"/>
    </font>
    <font>
      <b/>
      <sz val="15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5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2" borderId="11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top" wrapText="1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left" vertical="center" wrapText="1" indent="1"/>
    </xf>
    <xf numFmtId="165" fontId="6" fillId="0" borderId="9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left" vertical="center" indent="1"/>
    </xf>
    <xf numFmtId="165" fontId="5" fillId="0" borderId="9" xfId="0" applyNumberFormat="1" applyFont="1" applyBorder="1" applyAlignment="1">
      <alignment horizontal="right" vertical="center" wrapText="1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wrapText="1" indent="1"/>
    </xf>
    <xf numFmtId="165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left" vertical="center"/>
    </xf>
    <xf numFmtId="4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0" borderId="9" xfId="2" applyNumberFormat="1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165" fontId="5" fillId="0" borderId="16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left" vertical="center"/>
    </xf>
    <xf numFmtId="4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5" fillId="0" borderId="16" xfId="0" applyNumberFormat="1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3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9" xfId="0" applyFont="1" applyBorder="1"/>
    <xf numFmtId="0" fontId="12" fillId="0" borderId="30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3" fillId="5" borderId="32" xfId="0" applyFont="1" applyFill="1" applyBorder="1" applyAlignment="1" applyProtection="1">
      <alignment horizontal="center" vertical="center" wrapText="1"/>
      <protection locked="0"/>
    </xf>
    <xf numFmtId="4" fontId="13" fillId="0" borderId="31" xfId="0" applyNumberFormat="1" applyFont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4" fontId="13" fillId="6" borderId="33" xfId="0" applyNumberFormat="1" applyFont="1" applyFill="1" applyBorder="1" applyAlignment="1">
      <alignment horizontal="center" vertical="center" wrapText="1"/>
    </xf>
    <xf numFmtId="4" fontId="13" fillId="6" borderId="10" xfId="0" applyNumberFormat="1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 applyProtection="1">
      <alignment horizontal="center" vertical="center" wrapText="1"/>
      <protection locked="0"/>
    </xf>
    <xf numFmtId="0" fontId="13" fillId="6" borderId="34" xfId="0" applyFont="1" applyFill="1" applyBorder="1" applyAlignment="1">
      <alignment horizontal="center" vertical="center" wrapText="1"/>
    </xf>
    <xf numFmtId="4" fontId="13" fillId="6" borderId="31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4" fontId="13" fillId="0" borderId="35" xfId="0" applyNumberFormat="1" applyFont="1" applyBorder="1" applyAlignment="1">
      <alignment horizontal="center" vertical="center" wrapText="1"/>
    </xf>
    <xf numFmtId="4" fontId="14" fillId="0" borderId="2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4" fontId="5" fillId="0" borderId="25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2" fillId="0" borderId="3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28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2" fillId="0" borderId="30" xfId="0" applyFont="1" applyBorder="1" applyAlignment="1">
      <alignment horizontal="center" vertical="center" wrapText="1"/>
    </xf>
    <xf numFmtId="4" fontId="12" fillId="0" borderId="32" xfId="0" applyNumberFormat="1" applyFont="1" applyBorder="1" applyAlignment="1">
      <alignment horizontal="center" vertical="center" wrapText="1"/>
    </xf>
    <xf numFmtId="4" fontId="13" fillId="0" borderId="31" xfId="0" applyNumberFormat="1" applyFont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left" vertical="center" wrapText="1" indent="1"/>
    </xf>
    <xf numFmtId="0" fontId="5" fillId="0" borderId="15" xfId="1" applyFont="1" applyFill="1" applyBorder="1" applyAlignment="1">
      <alignment horizontal="left" vertical="center" wrapText="1" indent="1"/>
    </xf>
    <xf numFmtId="0" fontId="5" fillId="0" borderId="19" xfId="1" applyFont="1" applyFill="1" applyBorder="1" applyAlignment="1">
      <alignment horizontal="left" vertical="center" wrapText="1" indent="1"/>
    </xf>
    <xf numFmtId="49" fontId="5" fillId="0" borderId="15" xfId="2" applyNumberFormat="1" applyFont="1" applyFill="1" applyBorder="1" applyAlignment="1">
      <alignment horizontal="left" vertical="center" wrapText="1" indent="1"/>
    </xf>
    <xf numFmtId="0" fontId="5" fillId="0" borderId="27" xfId="1" applyFont="1" applyFill="1" applyBorder="1" applyAlignment="1">
      <alignment horizontal="left" vertical="center" wrapText="1" indent="1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3"/>
  <sheetViews>
    <sheetView showGridLines="0" topLeftCell="C1" zoomScale="55" zoomScaleNormal="55" workbookViewId="0">
      <pane xSplit="1" ySplit="3" topLeftCell="D4" activePane="bottomRight" state="frozen"/>
      <selection activeCell="C1" sqref="C1"/>
      <selection pane="topRight" activeCell="D1" sqref="D1"/>
      <selection pane="bottomLeft" activeCell="C2" sqref="C2"/>
      <selection pane="bottomRight" activeCell="C15" sqref="C15"/>
    </sheetView>
  </sheetViews>
  <sheetFormatPr baseColWidth="10" defaultColWidth="11.5546875" defaultRowHeight="18" x14ac:dyDescent="0.4"/>
  <cols>
    <col min="1" max="1" width="14" style="5" hidden="1" customWidth="1"/>
    <col min="2" max="2" width="14.5546875" style="5" hidden="1" customWidth="1"/>
    <col min="3" max="3" width="110.109375" style="31" customWidth="1"/>
    <col min="4" max="4" width="13" style="32" customWidth="1"/>
    <col min="5" max="5" width="8.21875" style="5" bestFit="1" customWidth="1"/>
    <col min="6" max="6" width="17.77734375" style="84" customWidth="1"/>
    <col min="7" max="7" width="18.21875" style="84" customWidth="1"/>
    <col min="8" max="8" width="19.44140625" style="5" customWidth="1"/>
    <col min="9" max="10" width="17.21875" style="5" customWidth="1"/>
    <col min="11" max="11" width="14" style="32" bestFit="1" customWidth="1"/>
    <col min="12" max="12" width="18.21875" style="34" customWidth="1"/>
    <col min="13" max="13" width="11.5546875" style="32" hidden="1" customWidth="1"/>
    <col min="14" max="28" width="11.5546875" style="5" hidden="1" customWidth="1"/>
    <col min="29" max="31" width="11.5546875" style="4" hidden="1" customWidth="1"/>
    <col min="32" max="49" width="11.5546875" style="5" hidden="1" customWidth="1"/>
    <col min="50" max="50" width="18.21875" style="34" customWidth="1"/>
    <col min="51" max="51" width="11.5546875" style="77" customWidth="1"/>
    <col min="52" max="16384" width="11.5546875" style="5"/>
  </cols>
  <sheetData>
    <row r="1" spans="1:51" x14ac:dyDescent="0.4">
      <c r="C1" s="113" t="s">
        <v>332</v>
      </c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</row>
    <row r="2" spans="1:51" ht="18.600000000000001" thickBot="1" x14ac:dyDescent="0.45"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</row>
    <row r="3" spans="1:51" ht="184.2" customHeight="1" thickBot="1" x14ac:dyDescent="0.45">
      <c r="A3" s="118" t="s">
        <v>78</v>
      </c>
      <c r="B3" s="119"/>
      <c r="C3" s="1" t="s">
        <v>11</v>
      </c>
      <c r="D3" s="120" t="s">
        <v>12</v>
      </c>
      <c r="E3" s="121"/>
      <c r="F3" s="92" t="s">
        <v>5</v>
      </c>
      <c r="G3" s="92" t="s">
        <v>6</v>
      </c>
      <c r="H3" s="8" t="s">
        <v>7</v>
      </c>
      <c r="I3" s="9" t="s">
        <v>8</v>
      </c>
      <c r="J3" s="9" t="s">
        <v>304</v>
      </c>
      <c r="K3" s="7" t="s">
        <v>9</v>
      </c>
      <c r="L3" s="7" t="s">
        <v>10</v>
      </c>
      <c r="M3" s="115" t="s">
        <v>204</v>
      </c>
      <c r="N3" s="115"/>
      <c r="O3" s="116" t="s">
        <v>205</v>
      </c>
      <c r="P3" s="116"/>
      <c r="Q3" s="116" t="s">
        <v>206</v>
      </c>
      <c r="R3" s="116"/>
      <c r="S3" s="82" t="s">
        <v>207</v>
      </c>
      <c r="T3" s="82"/>
      <c r="U3" s="116" t="s">
        <v>208</v>
      </c>
      <c r="V3" s="116"/>
      <c r="W3" s="125" t="s">
        <v>209</v>
      </c>
      <c r="X3" s="125"/>
      <c r="Y3" s="116" t="s">
        <v>210</v>
      </c>
      <c r="Z3" s="116"/>
      <c r="AA3" s="116" t="s">
        <v>211</v>
      </c>
      <c r="AB3" s="116"/>
      <c r="AC3" s="114" t="s">
        <v>214</v>
      </c>
      <c r="AD3" s="114"/>
      <c r="AE3" s="6"/>
      <c r="AX3" s="7" t="s">
        <v>305</v>
      </c>
      <c r="AY3" s="5"/>
    </row>
    <row r="4" spans="1:51" ht="18.600000000000001" thickBot="1" x14ac:dyDescent="0.45">
      <c r="A4" s="10" t="s">
        <v>80</v>
      </c>
      <c r="B4" s="10" t="s">
        <v>79</v>
      </c>
      <c r="C4" s="2" t="s">
        <v>70</v>
      </c>
      <c r="D4" s="35"/>
      <c r="E4" s="81"/>
      <c r="F4" s="83"/>
      <c r="G4" s="83"/>
      <c r="H4" s="8"/>
      <c r="I4" s="11"/>
      <c r="J4" s="11"/>
      <c r="K4" s="80"/>
      <c r="L4" s="7"/>
      <c r="M4" s="6" t="s">
        <v>212</v>
      </c>
      <c r="N4" s="6" t="s">
        <v>213</v>
      </c>
      <c r="O4" s="6" t="s">
        <v>212</v>
      </c>
      <c r="P4" s="6" t="s">
        <v>213</v>
      </c>
      <c r="Q4" s="6" t="s">
        <v>212</v>
      </c>
      <c r="R4" s="6" t="s">
        <v>213</v>
      </c>
      <c r="S4" s="6" t="s">
        <v>212</v>
      </c>
      <c r="T4" s="6" t="s">
        <v>213</v>
      </c>
      <c r="U4" s="6" t="s">
        <v>212</v>
      </c>
      <c r="V4" s="6" t="s">
        <v>213</v>
      </c>
      <c r="W4" s="6" t="s">
        <v>212</v>
      </c>
      <c r="X4" s="6" t="s">
        <v>213</v>
      </c>
      <c r="Y4" s="6" t="s">
        <v>212</v>
      </c>
      <c r="Z4" s="6" t="s">
        <v>213</v>
      </c>
      <c r="AA4" s="6" t="s">
        <v>212</v>
      </c>
      <c r="AB4" s="6" t="s">
        <v>213</v>
      </c>
      <c r="AC4" s="3" t="s">
        <v>212</v>
      </c>
      <c r="AD4" s="6" t="s">
        <v>213</v>
      </c>
      <c r="AE4" s="6"/>
      <c r="AX4" s="79"/>
    </row>
    <row r="5" spans="1:51" ht="20.100000000000001" customHeight="1" thickBot="1" x14ac:dyDescent="0.45">
      <c r="A5" s="40" t="s">
        <v>143</v>
      </c>
      <c r="B5" s="12" t="s">
        <v>81</v>
      </c>
      <c r="C5" s="148" t="s">
        <v>22</v>
      </c>
      <c r="D5" s="91">
        <v>85.3</v>
      </c>
      <c r="E5" s="13" t="s">
        <v>60</v>
      </c>
      <c r="F5" s="36"/>
      <c r="G5" s="37">
        <f t="shared" ref="G5" si="0">ROUND(F5-(F5*0.2),2)</f>
        <v>0</v>
      </c>
      <c r="H5" s="14">
        <v>0</v>
      </c>
      <c r="I5" s="15">
        <v>0</v>
      </c>
      <c r="J5" s="15">
        <v>0</v>
      </c>
      <c r="K5" s="16">
        <f>F5*H5</f>
        <v>0</v>
      </c>
      <c r="L5" s="16">
        <f>G5*I5</f>
        <v>0</v>
      </c>
      <c r="M5" s="4"/>
      <c r="N5" s="4"/>
      <c r="S5" s="4"/>
      <c r="T5" s="4"/>
      <c r="AC5" s="3">
        <f>SUM(M5,O5,Q5,S5,U5,W5,Y5,AA5)</f>
        <v>0</v>
      </c>
      <c r="AD5" s="4">
        <f>SUM(N5,P5,R5,T5,V5,X5,Z5,AB5)</f>
        <v>0</v>
      </c>
      <c r="AX5" s="16">
        <f>G5*J5</f>
        <v>0</v>
      </c>
    </row>
    <row r="6" spans="1:51" ht="20.100000000000001" customHeight="1" thickBot="1" x14ac:dyDescent="0.45">
      <c r="A6" s="41" t="s">
        <v>144</v>
      </c>
      <c r="B6" s="17" t="s">
        <v>82</v>
      </c>
      <c r="C6" s="147" t="s">
        <v>41</v>
      </c>
      <c r="D6" s="91">
        <v>5.91</v>
      </c>
      <c r="E6" s="18" t="s">
        <v>60</v>
      </c>
      <c r="F6" s="36"/>
      <c r="G6" s="38">
        <f t="shared" ref="G6:G32" si="1">ROUND(F6-(F6*0.2),2)</f>
        <v>0</v>
      </c>
      <c r="H6" s="19">
        <v>0</v>
      </c>
      <c r="I6" s="20">
        <v>0</v>
      </c>
      <c r="J6" s="20">
        <v>0</v>
      </c>
      <c r="K6" s="16">
        <f t="shared" ref="K6:K66" si="2">F6*H6</f>
        <v>0</v>
      </c>
      <c r="L6" s="16">
        <f t="shared" ref="L6:L66" si="3">G6*I6</f>
        <v>0</v>
      </c>
      <c r="M6" s="4"/>
      <c r="N6" s="4"/>
      <c r="S6" s="4"/>
      <c r="T6" s="4"/>
      <c r="AC6" s="3">
        <f t="shared" ref="AC6:AC66" si="4">SUM(M6,O6,Q6,S6,U6,W6,Y6,AA6)</f>
        <v>0</v>
      </c>
      <c r="AD6" s="4">
        <f t="shared" ref="AD6:AD66" si="5">SUM(N6,P6,R6,T6,V6,X6,Z6,AB6)</f>
        <v>0</v>
      </c>
      <c r="AX6" s="21">
        <f t="shared" ref="AX6:AX66" si="6">G6*J6</f>
        <v>0</v>
      </c>
    </row>
    <row r="7" spans="1:51" ht="18.600000000000001" thickBot="1" x14ac:dyDescent="0.45">
      <c r="A7" s="41" t="s">
        <v>145</v>
      </c>
      <c r="B7" s="17" t="s">
        <v>83</v>
      </c>
      <c r="C7" s="147" t="s">
        <v>75</v>
      </c>
      <c r="D7" s="91">
        <v>9.7100000000000009</v>
      </c>
      <c r="E7" s="18" t="s">
        <v>60</v>
      </c>
      <c r="F7" s="36"/>
      <c r="G7" s="38">
        <f t="shared" si="1"/>
        <v>0</v>
      </c>
      <c r="H7" s="19">
        <v>10</v>
      </c>
      <c r="I7" s="20">
        <v>0</v>
      </c>
      <c r="J7" s="20">
        <v>0</v>
      </c>
      <c r="K7" s="16">
        <f t="shared" si="2"/>
        <v>0</v>
      </c>
      <c r="L7" s="16">
        <f t="shared" si="3"/>
        <v>0</v>
      </c>
      <c r="M7" s="4"/>
      <c r="N7" s="4"/>
      <c r="S7" s="4">
        <v>8</v>
      </c>
      <c r="T7" s="4"/>
      <c r="U7" s="5">
        <v>2</v>
      </c>
      <c r="W7" s="5">
        <v>2</v>
      </c>
      <c r="Y7" s="5">
        <v>4</v>
      </c>
      <c r="AA7" s="5">
        <v>1</v>
      </c>
      <c r="AC7" s="3">
        <f t="shared" si="4"/>
        <v>17</v>
      </c>
      <c r="AD7" s="4">
        <f t="shared" si="5"/>
        <v>0</v>
      </c>
      <c r="AX7" s="21">
        <f t="shared" si="6"/>
        <v>0</v>
      </c>
    </row>
    <row r="8" spans="1:51" ht="36" customHeight="1" thickBot="1" x14ac:dyDescent="0.45">
      <c r="A8" s="41" t="s">
        <v>146</v>
      </c>
      <c r="B8" s="17" t="s">
        <v>84</v>
      </c>
      <c r="C8" s="147" t="s">
        <v>76</v>
      </c>
      <c r="D8" s="91">
        <v>6.47</v>
      </c>
      <c r="E8" s="18" t="s">
        <v>60</v>
      </c>
      <c r="F8" s="36"/>
      <c r="G8" s="38">
        <f t="shared" si="1"/>
        <v>0</v>
      </c>
      <c r="H8" s="19">
        <v>10</v>
      </c>
      <c r="I8" s="20">
        <v>0</v>
      </c>
      <c r="J8" s="20">
        <v>0</v>
      </c>
      <c r="K8" s="16">
        <f t="shared" si="2"/>
        <v>0</v>
      </c>
      <c r="L8" s="16">
        <f t="shared" si="3"/>
        <v>0</v>
      </c>
      <c r="M8" s="4">
        <v>59</v>
      </c>
      <c r="N8" s="4"/>
      <c r="Q8" s="5">
        <v>7</v>
      </c>
      <c r="S8" s="4">
        <v>19</v>
      </c>
      <c r="T8" s="4"/>
      <c r="U8" s="5">
        <v>89</v>
      </c>
      <c r="W8" s="5">
        <v>1</v>
      </c>
      <c r="Y8" s="5">
        <v>2</v>
      </c>
      <c r="AA8" s="5">
        <v>28</v>
      </c>
      <c r="AC8" s="3">
        <f>SUM(M8,O8,Q8,S8,U8,W8,Y8,AA8)</f>
        <v>205</v>
      </c>
      <c r="AD8" s="4">
        <f t="shared" si="5"/>
        <v>0</v>
      </c>
      <c r="AX8" s="21">
        <f t="shared" si="6"/>
        <v>0</v>
      </c>
    </row>
    <row r="9" spans="1:51" ht="20.100000000000001" customHeight="1" thickBot="1" x14ac:dyDescent="0.45">
      <c r="A9" s="41" t="s">
        <v>147</v>
      </c>
      <c r="B9" s="17" t="s">
        <v>85</v>
      </c>
      <c r="C9" s="147" t="s">
        <v>77</v>
      </c>
      <c r="D9" s="91">
        <v>8.1</v>
      </c>
      <c r="E9" s="18" t="s">
        <v>60</v>
      </c>
      <c r="F9" s="36"/>
      <c r="G9" s="38">
        <f t="shared" si="1"/>
        <v>0</v>
      </c>
      <c r="H9" s="19">
        <v>10</v>
      </c>
      <c r="I9" s="20">
        <v>0</v>
      </c>
      <c r="J9" s="20">
        <v>0</v>
      </c>
      <c r="K9" s="16">
        <f t="shared" si="2"/>
        <v>0</v>
      </c>
      <c r="L9" s="16">
        <f t="shared" si="3"/>
        <v>0</v>
      </c>
      <c r="M9" s="4"/>
      <c r="N9" s="4"/>
      <c r="O9" s="5">
        <v>10</v>
      </c>
      <c r="S9" s="4">
        <v>7</v>
      </c>
      <c r="T9" s="4"/>
      <c r="U9" s="5">
        <v>1</v>
      </c>
      <c r="W9" s="5">
        <v>2</v>
      </c>
      <c r="Y9" s="5">
        <v>2</v>
      </c>
      <c r="AA9" s="5">
        <v>2</v>
      </c>
      <c r="AC9" s="3">
        <f>SUM(M9,O9,Q9,S9,U9,W9,Y9,AA9)</f>
        <v>24</v>
      </c>
      <c r="AD9" s="4">
        <f t="shared" si="5"/>
        <v>0</v>
      </c>
      <c r="AX9" s="21">
        <f t="shared" si="6"/>
        <v>0</v>
      </c>
    </row>
    <row r="10" spans="1:51" ht="20.100000000000001" customHeight="1" thickBot="1" x14ac:dyDescent="0.45">
      <c r="A10" s="41" t="s">
        <v>148</v>
      </c>
      <c r="B10" s="17" t="s">
        <v>86</v>
      </c>
      <c r="C10" s="147" t="s">
        <v>42</v>
      </c>
      <c r="D10" s="91">
        <v>28.93</v>
      </c>
      <c r="E10" s="18" t="s">
        <v>61</v>
      </c>
      <c r="F10" s="36"/>
      <c r="G10" s="38">
        <f t="shared" si="1"/>
        <v>0</v>
      </c>
      <c r="H10" s="19">
        <v>0</v>
      </c>
      <c r="I10" s="20">
        <v>0</v>
      </c>
      <c r="J10" s="20">
        <v>0</v>
      </c>
      <c r="K10" s="16">
        <f t="shared" si="2"/>
        <v>0</v>
      </c>
      <c r="L10" s="16">
        <f t="shared" si="3"/>
        <v>0</v>
      </c>
      <c r="M10" s="4"/>
      <c r="N10" s="4"/>
      <c r="S10" s="4"/>
      <c r="T10" s="4"/>
      <c r="AC10" s="3">
        <f t="shared" si="4"/>
        <v>0</v>
      </c>
      <c r="AD10" s="4">
        <f t="shared" si="5"/>
        <v>0</v>
      </c>
      <c r="AX10" s="21">
        <f t="shared" si="6"/>
        <v>0</v>
      </c>
    </row>
    <row r="11" spans="1:51" ht="18.600000000000001" thickBot="1" x14ac:dyDescent="0.45">
      <c r="A11" s="41" t="s">
        <v>149</v>
      </c>
      <c r="B11" s="17" t="s">
        <v>87</v>
      </c>
      <c r="C11" s="147" t="s">
        <v>23</v>
      </c>
      <c r="D11" s="91">
        <v>5.17</v>
      </c>
      <c r="E11" s="22" t="s">
        <v>0</v>
      </c>
      <c r="F11" s="36"/>
      <c r="G11" s="38">
        <f t="shared" si="1"/>
        <v>0</v>
      </c>
      <c r="H11" s="19">
        <v>0</v>
      </c>
      <c r="I11" s="20">
        <v>0</v>
      </c>
      <c r="J11" s="20">
        <v>300</v>
      </c>
      <c r="K11" s="16">
        <f t="shared" si="2"/>
        <v>0</v>
      </c>
      <c r="L11" s="16">
        <f t="shared" si="3"/>
        <v>0</v>
      </c>
      <c r="M11" s="4">
        <v>121</v>
      </c>
      <c r="N11" s="4"/>
      <c r="Q11" s="5">
        <v>2</v>
      </c>
      <c r="S11" s="4">
        <v>91</v>
      </c>
      <c r="T11" s="4"/>
      <c r="U11" s="5">
        <v>211</v>
      </c>
      <c r="V11" s="5">
        <v>12</v>
      </c>
      <c r="AA11" s="5">
        <v>114</v>
      </c>
      <c r="AC11" s="3">
        <f t="shared" si="4"/>
        <v>539</v>
      </c>
      <c r="AD11" s="4">
        <f t="shared" si="5"/>
        <v>12</v>
      </c>
      <c r="AX11" s="21">
        <f t="shared" si="6"/>
        <v>0</v>
      </c>
    </row>
    <row r="12" spans="1:51" ht="18.600000000000001" thickBot="1" x14ac:dyDescent="0.45">
      <c r="A12" s="41" t="s">
        <v>150</v>
      </c>
      <c r="B12" s="17" t="s">
        <v>88</v>
      </c>
      <c r="C12" s="147" t="s">
        <v>24</v>
      </c>
      <c r="D12" s="91">
        <v>29.26</v>
      </c>
      <c r="E12" s="18" t="s">
        <v>61</v>
      </c>
      <c r="F12" s="36"/>
      <c r="G12" s="38">
        <f t="shared" si="1"/>
        <v>0</v>
      </c>
      <c r="H12" s="19">
        <v>0</v>
      </c>
      <c r="I12" s="20">
        <v>30</v>
      </c>
      <c r="J12" s="20">
        <v>0</v>
      </c>
      <c r="K12" s="16">
        <f t="shared" si="2"/>
        <v>0</v>
      </c>
      <c r="L12" s="16">
        <f t="shared" si="3"/>
        <v>0</v>
      </c>
      <c r="M12" s="4"/>
      <c r="N12" s="4">
        <v>27</v>
      </c>
      <c r="S12" s="4"/>
      <c r="T12" s="4">
        <v>62</v>
      </c>
      <c r="U12" s="5">
        <v>5</v>
      </c>
      <c r="V12" s="5">
        <v>22</v>
      </c>
      <c r="W12" s="5">
        <v>1</v>
      </c>
      <c r="X12" s="5">
        <v>11</v>
      </c>
      <c r="Z12" s="5">
        <v>2</v>
      </c>
      <c r="AC12" s="3">
        <f t="shared" si="4"/>
        <v>6</v>
      </c>
      <c r="AD12" s="4">
        <f t="shared" si="5"/>
        <v>124</v>
      </c>
      <c r="AX12" s="21">
        <f t="shared" si="6"/>
        <v>0</v>
      </c>
    </row>
    <row r="13" spans="1:51" ht="20.100000000000001" customHeight="1" thickBot="1" x14ac:dyDescent="0.45">
      <c r="A13" s="41" t="s">
        <v>151</v>
      </c>
      <c r="B13" s="17" t="s">
        <v>89</v>
      </c>
      <c r="C13" s="147" t="s">
        <v>64</v>
      </c>
      <c r="D13" s="91">
        <v>11.64</v>
      </c>
      <c r="E13" s="18" t="s">
        <v>60</v>
      </c>
      <c r="F13" s="36"/>
      <c r="G13" s="38">
        <f t="shared" si="1"/>
        <v>0</v>
      </c>
      <c r="H13" s="19">
        <v>3</v>
      </c>
      <c r="I13" s="20">
        <v>0</v>
      </c>
      <c r="J13" s="20">
        <v>0</v>
      </c>
      <c r="K13" s="16">
        <f t="shared" si="2"/>
        <v>0</v>
      </c>
      <c r="L13" s="16">
        <f t="shared" si="3"/>
        <v>0</v>
      </c>
      <c r="M13" s="4">
        <v>83</v>
      </c>
      <c r="N13" s="4"/>
      <c r="S13" s="4">
        <v>32</v>
      </c>
      <c r="T13" s="4"/>
      <c r="AA13" s="5">
        <v>5</v>
      </c>
      <c r="AC13" s="3">
        <f t="shared" si="4"/>
        <v>120</v>
      </c>
      <c r="AD13" s="4">
        <f t="shared" si="5"/>
        <v>0</v>
      </c>
      <c r="AX13" s="21">
        <f t="shared" si="6"/>
        <v>0</v>
      </c>
    </row>
    <row r="14" spans="1:51" ht="36.6" thickBot="1" x14ac:dyDescent="0.45">
      <c r="A14" s="41" t="s">
        <v>152</v>
      </c>
      <c r="B14" s="17" t="s">
        <v>90</v>
      </c>
      <c r="C14" s="147" t="s">
        <v>308</v>
      </c>
      <c r="D14" s="91">
        <v>26.22</v>
      </c>
      <c r="E14" s="18" t="s">
        <v>60</v>
      </c>
      <c r="F14" s="36"/>
      <c r="G14" s="38">
        <f t="shared" si="1"/>
        <v>0</v>
      </c>
      <c r="H14" s="19">
        <v>3</v>
      </c>
      <c r="I14" s="20">
        <v>0</v>
      </c>
      <c r="J14" s="20">
        <v>0</v>
      </c>
      <c r="K14" s="16">
        <f t="shared" si="2"/>
        <v>0</v>
      </c>
      <c r="L14" s="16">
        <f t="shared" si="3"/>
        <v>0</v>
      </c>
      <c r="M14" s="4"/>
      <c r="N14" s="4"/>
      <c r="S14" s="4">
        <v>6</v>
      </c>
      <c r="T14" s="4"/>
      <c r="AC14" s="3">
        <f t="shared" si="4"/>
        <v>6</v>
      </c>
      <c r="AD14" s="4">
        <f t="shared" si="5"/>
        <v>0</v>
      </c>
      <c r="AX14" s="21">
        <f t="shared" si="6"/>
        <v>0</v>
      </c>
    </row>
    <row r="15" spans="1:51" ht="36.6" thickBot="1" x14ac:dyDescent="0.45">
      <c r="A15" s="41" t="s">
        <v>153</v>
      </c>
      <c r="B15" s="17" t="s">
        <v>91</v>
      </c>
      <c r="C15" s="147" t="s">
        <v>309</v>
      </c>
      <c r="D15" s="91">
        <v>39.32</v>
      </c>
      <c r="E15" s="18" t="s">
        <v>60</v>
      </c>
      <c r="F15" s="36"/>
      <c r="G15" s="38">
        <f t="shared" si="1"/>
        <v>0</v>
      </c>
      <c r="H15" s="19">
        <v>3</v>
      </c>
      <c r="I15" s="20">
        <v>0</v>
      </c>
      <c r="J15" s="20">
        <v>0</v>
      </c>
      <c r="K15" s="16">
        <f t="shared" si="2"/>
        <v>0</v>
      </c>
      <c r="L15" s="16">
        <f t="shared" si="3"/>
        <v>0</v>
      </c>
      <c r="M15" s="4"/>
      <c r="N15" s="4"/>
      <c r="S15" s="4"/>
      <c r="T15" s="4"/>
      <c r="Y15" s="5">
        <v>1</v>
      </c>
      <c r="AC15" s="3">
        <f t="shared" si="4"/>
        <v>1</v>
      </c>
      <c r="AD15" s="4">
        <f t="shared" si="5"/>
        <v>0</v>
      </c>
      <c r="AX15" s="21">
        <f t="shared" si="6"/>
        <v>0</v>
      </c>
    </row>
    <row r="16" spans="1:51" ht="36.6" thickBot="1" x14ac:dyDescent="0.45">
      <c r="A16" s="41" t="s">
        <v>154</v>
      </c>
      <c r="B16" s="17" t="s">
        <v>92</v>
      </c>
      <c r="C16" s="147" t="s">
        <v>310</v>
      </c>
      <c r="D16" s="91">
        <v>17.47</v>
      </c>
      <c r="E16" s="18" t="s">
        <v>60</v>
      </c>
      <c r="F16" s="36"/>
      <c r="G16" s="38">
        <f t="shared" si="1"/>
        <v>0</v>
      </c>
      <c r="H16" s="19">
        <v>2</v>
      </c>
      <c r="I16" s="20">
        <v>0</v>
      </c>
      <c r="J16" s="20">
        <v>0</v>
      </c>
      <c r="K16" s="16">
        <f t="shared" si="2"/>
        <v>0</v>
      </c>
      <c r="L16" s="16">
        <f t="shared" si="3"/>
        <v>0</v>
      </c>
      <c r="M16" s="4"/>
      <c r="N16" s="4"/>
      <c r="S16" s="4"/>
      <c r="T16" s="4"/>
      <c r="Y16" s="5">
        <v>1</v>
      </c>
      <c r="AC16" s="3">
        <f t="shared" si="4"/>
        <v>1</v>
      </c>
      <c r="AD16" s="4">
        <f t="shared" si="5"/>
        <v>0</v>
      </c>
      <c r="AX16" s="21">
        <f t="shared" si="6"/>
        <v>0</v>
      </c>
    </row>
    <row r="17" spans="1:50" ht="20.100000000000001" customHeight="1" thickBot="1" x14ac:dyDescent="0.45">
      <c r="A17" s="41" t="s">
        <v>155</v>
      </c>
      <c r="B17" s="17" t="s">
        <v>93</v>
      </c>
      <c r="C17" s="147" t="s">
        <v>25</v>
      </c>
      <c r="D17" s="91">
        <v>15.4</v>
      </c>
      <c r="E17" s="18" t="s">
        <v>61</v>
      </c>
      <c r="F17" s="36"/>
      <c r="G17" s="38">
        <f t="shared" si="1"/>
        <v>0</v>
      </c>
      <c r="H17" s="19">
        <v>0</v>
      </c>
      <c r="I17" s="20">
        <v>0</v>
      </c>
      <c r="J17" s="20">
        <v>0</v>
      </c>
      <c r="K17" s="16">
        <f t="shared" si="2"/>
        <v>0</v>
      </c>
      <c r="L17" s="16">
        <f t="shared" si="3"/>
        <v>0</v>
      </c>
      <c r="M17" s="4">
        <v>73</v>
      </c>
      <c r="N17" s="4"/>
      <c r="S17" s="4"/>
      <c r="T17" s="4"/>
      <c r="W17" s="5">
        <v>4</v>
      </c>
      <c r="Y17" s="5">
        <v>4</v>
      </c>
      <c r="AC17" s="3">
        <f t="shared" si="4"/>
        <v>81</v>
      </c>
      <c r="AD17" s="4">
        <f t="shared" si="5"/>
        <v>0</v>
      </c>
      <c r="AX17" s="21">
        <f t="shared" si="6"/>
        <v>0</v>
      </c>
    </row>
    <row r="18" spans="1:50" ht="20.100000000000001" customHeight="1" thickBot="1" x14ac:dyDescent="0.45">
      <c r="A18" s="41" t="s">
        <v>156</v>
      </c>
      <c r="B18" s="17" t="s">
        <v>94</v>
      </c>
      <c r="C18" s="147" t="s">
        <v>43</v>
      </c>
      <c r="D18" s="91">
        <v>101.43</v>
      </c>
      <c r="E18" s="18" t="s">
        <v>60</v>
      </c>
      <c r="F18" s="36"/>
      <c r="G18" s="38">
        <f t="shared" si="1"/>
        <v>0</v>
      </c>
      <c r="H18" s="19">
        <v>0</v>
      </c>
      <c r="I18" s="20">
        <v>0</v>
      </c>
      <c r="J18" s="20">
        <v>0</v>
      </c>
      <c r="K18" s="16">
        <f t="shared" si="2"/>
        <v>0</v>
      </c>
      <c r="L18" s="16">
        <f t="shared" si="3"/>
        <v>0</v>
      </c>
      <c r="M18" s="4"/>
      <c r="N18" s="4"/>
      <c r="S18" s="4"/>
      <c r="T18" s="4"/>
      <c r="AC18" s="3">
        <f t="shared" si="4"/>
        <v>0</v>
      </c>
      <c r="AD18" s="4">
        <f t="shared" si="5"/>
        <v>0</v>
      </c>
      <c r="AX18" s="21">
        <f t="shared" si="6"/>
        <v>0</v>
      </c>
    </row>
    <row r="19" spans="1:50" ht="20.100000000000001" customHeight="1" thickBot="1" x14ac:dyDescent="0.45">
      <c r="A19" s="41" t="s">
        <v>157</v>
      </c>
      <c r="B19" s="17" t="s">
        <v>95</v>
      </c>
      <c r="C19" s="147" t="s">
        <v>44</v>
      </c>
      <c r="D19" s="91">
        <v>20.21</v>
      </c>
      <c r="E19" s="22" t="s">
        <v>60</v>
      </c>
      <c r="F19" s="36"/>
      <c r="G19" s="38">
        <f t="shared" si="1"/>
        <v>0</v>
      </c>
      <c r="H19" s="19">
        <v>5</v>
      </c>
      <c r="I19" s="20">
        <v>0</v>
      </c>
      <c r="J19" s="20">
        <v>0</v>
      </c>
      <c r="K19" s="16">
        <f t="shared" si="2"/>
        <v>0</v>
      </c>
      <c r="L19" s="16">
        <f t="shared" si="3"/>
        <v>0</v>
      </c>
      <c r="M19" s="4">
        <v>30</v>
      </c>
      <c r="N19" s="4"/>
      <c r="S19" s="4"/>
      <c r="T19" s="4"/>
      <c r="W19" s="5">
        <v>2</v>
      </c>
      <c r="AC19" s="3">
        <f t="shared" si="4"/>
        <v>32</v>
      </c>
      <c r="AD19" s="4">
        <f t="shared" si="5"/>
        <v>0</v>
      </c>
      <c r="AX19" s="21">
        <f t="shared" si="6"/>
        <v>0</v>
      </c>
    </row>
    <row r="20" spans="1:50" ht="20.100000000000001" customHeight="1" thickBot="1" x14ac:dyDescent="0.45">
      <c r="A20" s="41" t="s">
        <v>158</v>
      </c>
      <c r="B20" s="17" t="s">
        <v>96</v>
      </c>
      <c r="C20" s="147" t="s">
        <v>45</v>
      </c>
      <c r="D20" s="91">
        <v>20.21</v>
      </c>
      <c r="E20" s="22" t="s">
        <v>60</v>
      </c>
      <c r="F20" s="36"/>
      <c r="G20" s="38">
        <f t="shared" si="1"/>
        <v>0</v>
      </c>
      <c r="H20" s="19">
        <v>1</v>
      </c>
      <c r="I20" s="20">
        <v>0</v>
      </c>
      <c r="J20" s="20">
        <v>0</v>
      </c>
      <c r="K20" s="16">
        <f t="shared" si="2"/>
        <v>0</v>
      </c>
      <c r="L20" s="16">
        <f t="shared" si="3"/>
        <v>0</v>
      </c>
      <c r="M20" s="4"/>
      <c r="N20" s="4"/>
      <c r="S20" s="4"/>
      <c r="T20" s="4"/>
      <c r="W20" s="5">
        <v>4</v>
      </c>
      <c r="Y20" s="5">
        <v>3</v>
      </c>
      <c r="AC20" s="3">
        <f t="shared" si="4"/>
        <v>7</v>
      </c>
      <c r="AD20" s="4">
        <f t="shared" si="5"/>
        <v>0</v>
      </c>
      <c r="AX20" s="21">
        <f t="shared" si="6"/>
        <v>0</v>
      </c>
    </row>
    <row r="21" spans="1:50" ht="20.100000000000001" customHeight="1" thickBot="1" x14ac:dyDescent="0.45">
      <c r="A21" s="41" t="s">
        <v>159</v>
      </c>
      <c r="B21" s="17" t="s">
        <v>97</v>
      </c>
      <c r="C21" s="147" t="s">
        <v>46</v>
      </c>
      <c r="D21" s="91">
        <v>20.21</v>
      </c>
      <c r="E21" s="22" t="s">
        <v>60</v>
      </c>
      <c r="F21" s="36"/>
      <c r="G21" s="38">
        <f t="shared" si="1"/>
        <v>0</v>
      </c>
      <c r="H21" s="19">
        <v>2</v>
      </c>
      <c r="I21" s="20">
        <v>0</v>
      </c>
      <c r="J21" s="20">
        <v>0</v>
      </c>
      <c r="K21" s="16">
        <f t="shared" si="2"/>
        <v>0</v>
      </c>
      <c r="L21" s="16">
        <f t="shared" si="3"/>
        <v>0</v>
      </c>
      <c r="M21" s="4"/>
      <c r="N21" s="4"/>
      <c r="S21" s="4"/>
      <c r="T21" s="4"/>
      <c r="AC21" s="3">
        <f t="shared" si="4"/>
        <v>0</v>
      </c>
      <c r="AD21" s="4">
        <f t="shared" si="5"/>
        <v>0</v>
      </c>
      <c r="AX21" s="21">
        <f t="shared" si="6"/>
        <v>0</v>
      </c>
    </row>
    <row r="22" spans="1:50" ht="20.100000000000001" customHeight="1" thickBot="1" x14ac:dyDescent="0.45">
      <c r="A22" s="41" t="s">
        <v>160</v>
      </c>
      <c r="B22" s="17" t="s">
        <v>98</v>
      </c>
      <c r="C22" s="147" t="s">
        <v>26</v>
      </c>
      <c r="D22" s="91">
        <v>39.08</v>
      </c>
      <c r="E22" s="22" t="s">
        <v>60</v>
      </c>
      <c r="F22" s="36"/>
      <c r="G22" s="38">
        <f t="shared" si="1"/>
        <v>0</v>
      </c>
      <c r="H22" s="19">
        <v>0</v>
      </c>
      <c r="I22" s="20">
        <v>0</v>
      </c>
      <c r="J22" s="20">
        <v>0</v>
      </c>
      <c r="K22" s="16">
        <f t="shared" si="2"/>
        <v>0</v>
      </c>
      <c r="L22" s="16">
        <f t="shared" si="3"/>
        <v>0</v>
      </c>
      <c r="M22" s="4">
        <v>12</v>
      </c>
      <c r="N22" s="4"/>
      <c r="O22" s="5">
        <v>1</v>
      </c>
      <c r="S22" s="4">
        <v>7</v>
      </c>
      <c r="T22" s="4"/>
      <c r="U22" s="5">
        <v>16</v>
      </c>
      <c r="AC22" s="3">
        <f t="shared" si="4"/>
        <v>36</v>
      </c>
      <c r="AD22" s="4">
        <f t="shared" si="5"/>
        <v>0</v>
      </c>
      <c r="AX22" s="21">
        <f t="shared" si="6"/>
        <v>0</v>
      </c>
    </row>
    <row r="23" spans="1:50" ht="20.100000000000001" customHeight="1" thickBot="1" x14ac:dyDescent="0.45">
      <c r="A23" s="41" t="s">
        <v>161</v>
      </c>
      <c r="B23" s="17" t="s">
        <v>99</v>
      </c>
      <c r="C23" s="147" t="s">
        <v>28</v>
      </c>
      <c r="D23" s="91">
        <v>39.08</v>
      </c>
      <c r="E23" s="22" t="s">
        <v>60</v>
      </c>
      <c r="F23" s="36"/>
      <c r="G23" s="38">
        <f t="shared" si="1"/>
        <v>0</v>
      </c>
      <c r="H23" s="19">
        <v>0</v>
      </c>
      <c r="I23" s="20">
        <v>0</v>
      </c>
      <c r="J23" s="20">
        <v>0</v>
      </c>
      <c r="K23" s="16">
        <f t="shared" si="2"/>
        <v>0</v>
      </c>
      <c r="L23" s="16">
        <f t="shared" si="3"/>
        <v>0</v>
      </c>
      <c r="M23" s="4"/>
      <c r="N23" s="4"/>
      <c r="S23" s="4">
        <v>3</v>
      </c>
      <c r="T23" s="4"/>
      <c r="AC23" s="3">
        <f t="shared" si="4"/>
        <v>3</v>
      </c>
      <c r="AD23" s="4">
        <f t="shared" si="5"/>
        <v>0</v>
      </c>
      <c r="AX23" s="21">
        <f t="shared" si="6"/>
        <v>0</v>
      </c>
    </row>
    <row r="24" spans="1:50" ht="20.100000000000001" customHeight="1" thickBot="1" x14ac:dyDescent="0.45">
      <c r="A24" s="41" t="s">
        <v>162</v>
      </c>
      <c r="B24" s="17" t="s">
        <v>100</v>
      </c>
      <c r="C24" s="147" t="s">
        <v>27</v>
      </c>
      <c r="D24" s="91">
        <v>39.08</v>
      </c>
      <c r="E24" s="22" t="s">
        <v>60</v>
      </c>
      <c r="F24" s="36"/>
      <c r="G24" s="38">
        <f t="shared" si="1"/>
        <v>0</v>
      </c>
      <c r="H24" s="19">
        <v>0</v>
      </c>
      <c r="I24" s="20">
        <v>0</v>
      </c>
      <c r="J24" s="20">
        <v>0</v>
      </c>
      <c r="K24" s="16">
        <f t="shared" si="2"/>
        <v>0</v>
      </c>
      <c r="L24" s="16">
        <f t="shared" si="3"/>
        <v>0</v>
      </c>
      <c r="M24" s="4">
        <v>19</v>
      </c>
      <c r="N24" s="4"/>
      <c r="S24" s="4">
        <v>3</v>
      </c>
      <c r="T24" s="4"/>
      <c r="AC24" s="3">
        <f t="shared" si="4"/>
        <v>22</v>
      </c>
      <c r="AD24" s="4">
        <f t="shared" si="5"/>
        <v>0</v>
      </c>
      <c r="AX24" s="21">
        <f t="shared" si="6"/>
        <v>0</v>
      </c>
    </row>
    <row r="25" spans="1:50" ht="20.100000000000001" customHeight="1" thickBot="1" x14ac:dyDescent="0.45">
      <c r="A25" s="41" t="s">
        <v>163</v>
      </c>
      <c r="B25" s="17" t="s">
        <v>101</v>
      </c>
      <c r="C25" s="147" t="s">
        <v>63</v>
      </c>
      <c r="D25" s="91">
        <v>69.37</v>
      </c>
      <c r="E25" s="18" t="s">
        <v>60</v>
      </c>
      <c r="F25" s="36"/>
      <c r="G25" s="38">
        <f t="shared" si="1"/>
        <v>0</v>
      </c>
      <c r="H25" s="19">
        <v>5</v>
      </c>
      <c r="I25" s="20">
        <v>0</v>
      </c>
      <c r="J25" s="20">
        <v>0</v>
      </c>
      <c r="K25" s="16">
        <f t="shared" si="2"/>
        <v>0</v>
      </c>
      <c r="L25" s="16">
        <f t="shared" si="3"/>
        <v>0</v>
      </c>
      <c r="M25" s="4">
        <v>8</v>
      </c>
      <c r="N25" s="4"/>
      <c r="S25" s="4"/>
      <c r="T25" s="4"/>
      <c r="U25" s="5">
        <v>7</v>
      </c>
      <c r="W25" s="5">
        <v>227</v>
      </c>
      <c r="AA25" s="5">
        <v>4</v>
      </c>
      <c r="AC25" s="4">
        <f t="shared" si="4"/>
        <v>246</v>
      </c>
      <c r="AD25" s="4">
        <f t="shared" si="5"/>
        <v>0</v>
      </c>
      <c r="AX25" s="21">
        <f t="shared" si="6"/>
        <v>0</v>
      </c>
    </row>
    <row r="26" spans="1:50" ht="20.100000000000001" customHeight="1" thickBot="1" x14ac:dyDescent="0.45">
      <c r="A26" s="41" t="s">
        <v>164</v>
      </c>
      <c r="B26" s="17" t="s">
        <v>102</v>
      </c>
      <c r="C26" s="147" t="s">
        <v>62</v>
      </c>
      <c r="D26" s="91">
        <v>60.32</v>
      </c>
      <c r="E26" s="18" t="s">
        <v>60</v>
      </c>
      <c r="F26" s="36"/>
      <c r="G26" s="38">
        <f t="shared" si="1"/>
        <v>0</v>
      </c>
      <c r="H26" s="19">
        <v>5</v>
      </c>
      <c r="I26" s="20">
        <v>0</v>
      </c>
      <c r="J26" s="20">
        <v>0</v>
      </c>
      <c r="K26" s="16">
        <f t="shared" si="2"/>
        <v>0</v>
      </c>
      <c r="L26" s="16">
        <f t="shared" si="3"/>
        <v>0</v>
      </c>
      <c r="M26" s="4">
        <v>25</v>
      </c>
      <c r="N26" s="4"/>
      <c r="Q26" s="5">
        <v>5</v>
      </c>
      <c r="S26" s="4">
        <v>2</v>
      </c>
      <c r="T26" s="4"/>
      <c r="U26" s="5">
        <v>11</v>
      </c>
      <c r="AA26" s="5">
        <v>2</v>
      </c>
      <c r="AC26" s="4">
        <f t="shared" si="4"/>
        <v>45</v>
      </c>
      <c r="AD26" s="4">
        <f t="shared" si="5"/>
        <v>0</v>
      </c>
      <c r="AX26" s="21">
        <f t="shared" si="6"/>
        <v>0</v>
      </c>
    </row>
    <row r="27" spans="1:50" ht="20.100000000000001" customHeight="1" thickBot="1" x14ac:dyDescent="0.45">
      <c r="A27" s="41" t="s">
        <v>165</v>
      </c>
      <c r="B27" s="17" t="s">
        <v>103</v>
      </c>
      <c r="C27" s="147" t="s">
        <v>72</v>
      </c>
      <c r="D27" s="91">
        <v>45.78</v>
      </c>
      <c r="E27" s="18" t="s">
        <v>71</v>
      </c>
      <c r="F27" s="36"/>
      <c r="G27" s="38">
        <f t="shared" si="1"/>
        <v>0</v>
      </c>
      <c r="H27" s="19">
        <v>0</v>
      </c>
      <c r="I27" s="20">
        <v>0</v>
      </c>
      <c r="J27" s="20">
        <v>0</v>
      </c>
      <c r="K27" s="16">
        <f t="shared" si="2"/>
        <v>0</v>
      </c>
      <c r="L27" s="16">
        <f t="shared" si="3"/>
        <v>0</v>
      </c>
      <c r="M27" s="4"/>
      <c r="N27" s="4"/>
      <c r="S27" s="4"/>
      <c r="T27" s="4"/>
      <c r="W27" s="5">
        <v>127</v>
      </c>
      <c r="AC27" s="4">
        <f t="shared" si="4"/>
        <v>127</v>
      </c>
      <c r="AD27" s="4">
        <f t="shared" si="5"/>
        <v>0</v>
      </c>
      <c r="AX27" s="21">
        <f t="shared" si="6"/>
        <v>0</v>
      </c>
    </row>
    <row r="28" spans="1:50" ht="18.600000000000001" thickBot="1" x14ac:dyDescent="0.45">
      <c r="A28" s="41" t="s">
        <v>166</v>
      </c>
      <c r="B28" s="17" t="s">
        <v>104</v>
      </c>
      <c r="C28" s="147" t="s">
        <v>29</v>
      </c>
      <c r="D28" s="91">
        <v>40.340000000000003</v>
      </c>
      <c r="E28" s="18" t="s">
        <v>60</v>
      </c>
      <c r="F28" s="36"/>
      <c r="G28" s="38">
        <f t="shared" si="1"/>
        <v>0</v>
      </c>
      <c r="H28" s="19">
        <v>0</v>
      </c>
      <c r="I28" s="20">
        <v>0</v>
      </c>
      <c r="J28" s="20">
        <v>0</v>
      </c>
      <c r="K28" s="16">
        <f t="shared" si="2"/>
        <v>0</v>
      </c>
      <c r="L28" s="16">
        <f t="shared" si="3"/>
        <v>0</v>
      </c>
      <c r="N28" s="32"/>
      <c r="S28" s="32"/>
      <c r="T28" s="32"/>
      <c r="AC28" s="4">
        <f t="shared" si="4"/>
        <v>0</v>
      </c>
      <c r="AD28" s="4">
        <f t="shared" si="5"/>
        <v>0</v>
      </c>
      <c r="AX28" s="21">
        <f t="shared" si="6"/>
        <v>0</v>
      </c>
    </row>
    <row r="29" spans="1:50" ht="18.600000000000001" thickBot="1" x14ac:dyDescent="0.45">
      <c r="A29" s="41" t="s">
        <v>167</v>
      </c>
      <c r="B29" s="17" t="s">
        <v>105</v>
      </c>
      <c r="C29" s="147" t="s">
        <v>1</v>
      </c>
      <c r="D29" s="91">
        <v>6.87</v>
      </c>
      <c r="E29" s="22" t="s">
        <v>0</v>
      </c>
      <c r="F29" s="36"/>
      <c r="G29" s="38">
        <f t="shared" si="1"/>
        <v>0</v>
      </c>
      <c r="H29" s="19">
        <v>0</v>
      </c>
      <c r="I29" s="20">
        <v>0</v>
      </c>
      <c r="J29" s="20">
        <v>0</v>
      </c>
      <c r="K29" s="16">
        <f t="shared" si="2"/>
        <v>0</v>
      </c>
      <c r="L29" s="16">
        <f t="shared" si="3"/>
        <v>0</v>
      </c>
      <c r="M29" s="32">
        <v>36</v>
      </c>
      <c r="N29" s="32">
        <v>50</v>
      </c>
      <c r="P29" s="5">
        <v>48</v>
      </c>
      <c r="S29" s="32">
        <v>328</v>
      </c>
      <c r="T29" s="32"/>
      <c r="U29" s="5">
        <v>156</v>
      </c>
      <c r="AA29" s="5">
        <v>27</v>
      </c>
      <c r="AC29" s="4">
        <f t="shared" si="4"/>
        <v>547</v>
      </c>
      <c r="AD29" s="4">
        <f t="shared" si="5"/>
        <v>98</v>
      </c>
      <c r="AX29" s="21">
        <f t="shared" si="6"/>
        <v>0</v>
      </c>
    </row>
    <row r="30" spans="1:50" ht="18.600000000000001" thickBot="1" x14ac:dyDescent="0.45">
      <c r="A30" s="41" t="s">
        <v>168</v>
      </c>
      <c r="B30" s="17" t="s">
        <v>106</v>
      </c>
      <c r="C30" s="147" t="s">
        <v>47</v>
      </c>
      <c r="D30" s="91">
        <v>47.11</v>
      </c>
      <c r="E30" s="18" t="s">
        <v>60</v>
      </c>
      <c r="F30" s="36"/>
      <c r="G30" s="38">
        <f t="shared" si="1"/>
        <v>0</v>
      </c>
      <c r="H30" s="19">
        <v>0</v>
      </c>
      <c r="I30" s="20">
        <v>0</v>
      </c>
      <c r="J30" s="20">
        <v>0</v>
      </c>
      <c r="K30" s="16">
        <f t="shared" si="2"/>
        <v>0</v>
      </c>
      <c r="L30" s="16">
        <f t="shared" si="3"/>
        <v>0</v>
      </c>
      <c r="N30" s="32"/>
      <c r="S30" s="32">
        <v>2</v>
      </c>
      <c r="T30" s="32"/>
      <c r="AC30" s="4">
        <f t="shared" si="4"/>
        <v>2</v>
      </c>
      <c r="AD30" s="4">
        <f t="shared" si="5"/>
        <v>0</v>
      </c>
      <c r="AX30" s="21">
        <f t="shared" si="6"/>
        <v>0</v>
      </c>
    </row>
    <row r="31" spans="1:50" ht="18.600000000000001" thickBot="1" x14ac:dyDescent="0.45">
      <c r="A31" s="41" t="s">
        <v>169</v>
      </c>
      <c r="B31" s="17" t="s">
        <v>107</v>
      </c>
      <c r="C31" s="147" t="s">
        <v>30</v>
      </c>
      <c r="D31" s="91">
        <v>95.88</v>
      </c>
      <c r="E31" s="22" t="s">
        <v>60</v>
      </c>
      <c r="F31" s="36"/>
      <c r="G31" s="38">
        <f t="shared" si="1"/>
        <v>0</v>
      </c>
      <c r="H31" s="19">
        <v>0</v>
      </c>
      <c r="I31" s="20">
        <v>0</v>
      </c>
      <c r="J31" s="20">
        <v>2</v>
      </c>
      <c r="K31" s="16">
        <f t="shared" si="2"/>
        <v>0</v>
      </c>
      <c r="L31" s="16">
        <f t="shared" si="3"/>
        <v>0</v>
      </c>
      <c r="N31" s="32"/>
      <c r="S31" s="32"/>
      <c r="T31" s="32"/>
      <c r="U31" s="5">
        <v>9</v>
      </c>
      <c r="W31" s="5">
        <v>1</v>
      </c>
      <c r="Y31" s="5">
        <v>6</v>
      </c>
      <c r="AC31" s="4">
        <f t="shared" si="4"/>
        <v>16</v>
      </c>
      <c r="AD31" s="4">
        <f t="shared" si="5"/>
        <v>0</v>
      </c>
      <c r="AX31" s="21">
        <f t="shared" si="6"/>
        <v>0</v>
      </c>
    </row>
    <row r="32" spans="1:50" ht="18.600000000000001" thickBot="1" x14ac:dyDescent="0.45">
      <c r="A32" s="41" t="s">
        <v>170</v>
      </c>
      <c r="B32" s="17" t="s">
        <v>108</v>
      </c>
      <c r="C32" s="147" t="s">
        <v>48</v>
      </c>
      <c r="D32" s="91">
        <v>67.319999999999993</v>
      </c>
      <c r="E32" s="22" t="s">
        <v>60</v>
      </c>
      <c r="F32" s="36"/>
      <c r="G32" s="38">
        <f t="shared" si="1"/>
        <v>0</v>
      </c>
      <c r="H32" s="19">
        <v>2</v>
      </c>
      <c r="I32" s="20">
        <v>0</v>
      </c>
      <c r="J32" s="20">
        <v>0</v>
      </c>
      <c r="K32" s="16">
        <f t="shared" si="2"/>
        <v>0</v>
      </c>
      <c r="L32" s="16">
        <f t="shared" si="3"/>
        <v>0</v>
      </c>
      <c r="N32" s="32"/>
      <c r="S32" s="32"/>
      <c r="T32" s="32"/>
      <c r="AC32" s="4">
        <f t="shared" si="4"/>
        <v>0</v>
      </c>
      <c r="AD32" s="4">
        <f t="shared" si="5"/>
        <v>0</v>
      </c>
      <c r="AX32" s="21">
        <f t="shared" si="6"/>
        <v>0</v>
      </c>
    </row>
    <row r="33" spans="1:50" ht="18.600000000000001" thickBot="1" x14ac:dyDescent="0.45">
      <c r="A33" s="41" t="s">
        <v>171</v>
      </c>
      <c r="B33" s="17" t="s">
        <v>109</v>
      </c>
      <c r="C33" s="147" t="s">
        <v>31</v>
      </c>
      <c r="D33" s="91">
        <v>42.65</v>
      </c>
      <c r="E33" s="22" t="s">
        <v>61</v>
      </c>
      <c r="F33" s="36"/>
      <c r="G33" s="38">
        <f t="shared" ref="G33:G64" si="7">ROUND(F33-(F33*0.2),2)</f>
        <v>0</v>
      </c>
      <c r="H33" s="19">
        <v>0</v>
      </c>
      <c r="I33" s="20">
        <v>0</v>
      </c>
      <c r="J33" s="20">
        <v>150</v>
      </c>
      <c r="K33" s="16">
        <f t="shared" si="2"/>
        <v>0</v>
      </c>
      <c r="L33" s="16">
        <f t="shared" si="3"/>
        <v>0</v>
      </c>
      <c r="N33" s="32"/>
      <c r="S33" s="32">
        <v>3</v>
      </c>
      <c r="T33" s="32"/>
      <c r="U33" s="5">
        <v>3</v>
      </c>
      <c r="AC33" s="4">
        <f t="shared" si="4"/>
        <v>6</v>
      </c>
      <c r="AD33" s="4">
        <f t="shared" si="5"/>
        <v>0</v>
      </c>
      <c r="AX33" s="21">
        <f t="shared" si="6"/>
        <v>0</v>
      </c>
    </row>
    <row r="34" spans="1:50" ht="18.600000000000001" thickBot="1" x14ac:dyDescent="0.45">
      <c r="A34" s="41" t="s">
        <v>172</v>
      </c>
      <c r="B34" s="17" t="s">
        <v>110</v>
      </c>
      <c r="C34" s="147" t="s">
        <v>32</v>
      </c>
      <c r="D34" s="91">
        <v>64</v>
      </c>
      <c r="E34" s="22" t="s">
        <v>61</v>
      </c>
      <c r="F34" s="36"/>
      <c r="G34" s="38">
        <f t="shared" si="7"/>
        <v>0</v>
      </c>
      <c r="H34" s="19">
        <v>0</v>
      </c>
      <c r="I34" s="20">
        <v>0</v>
      </c>
      <c r="J34" s="20">
        <v>0</v>
      </c>
      <c r="K34" s="16">
        <f t="shared" si="2"/>
        <v>0</v>
      </c>
      <c r="L34" s="16">
        <f t="shared" si="3"/>
        <v>0</v>
      </c>
      <c r="N34" s="32"/>
      <c r="S34" s="32">
        <v>2</v>
      </c>
      <c r="T34" s="32"/>
      <c r="W34" s="5">
        <v>53</v>
      </c>
      <c r="Y34" s="5">
        <v>143</v>
      </c>
      <c r="AC34" s="4">
        <f t="shared" si="4"/>
        <v>198</v>
      </c>
      <c r="AD34" s="4">
        <f t="shared" si="5"/>
        <v>0</v>
      </c>
      <c r="AX34" s="21">
        <f t="shared" si="6"/>
        <v>0</v>
      </c>
    </row>
    <row r="35" spans="1:50" ht="18.600000000000001" thickBot="1" x14ac:dyDescent="0.45">
      <c r="A35" s="41" t="s">
        <v>173</v>
      </c>
      <c r="B35" s="17" t="s">
        <v>111</v>
      </c>
      <c r="C35" s="147" t="s">
        <v>33</v>
      </c>
      <c r="D35" s="91">
        <v>80</v>
      </c>
      <c r="E35" s="22" t="s">
        <v>61</v>
      </c>
      <c r="F35" s="36"/>
      <c r="G35" s="38">
        <f t="shared" si="7"/>
        <v>0</v>
      </c>
      <c r="H35" s="19">
        <v>0</v>
      </c>
      <c r="I35" s="20">
        <v>0</v>
      </c>
      <c r="J35" s="20">
        <v>425</v>
      </c>
      <c r="K35" s="16">
        <f t="shared" si="2"/>
        <v>0</v>
      </c>
      <c r="L35" s="16">
        <f t="shared" si="3"/>
        <v>0</v>
      </c>
      <c r="M35" s="32">
        <v>19</v>
      </c>
      <c r="N35" s="32">
        <v>7</v>
      </c>
      <c r="S35" s="32">
        <v>10</v>
      </c>
      <c r="T35" s="32"/>
      <c r="U35" s="5">
        <v>21</v>
      </c>
      <c r="V35" s="5">
        <v>168</v>
      </c>
      <c r="AC35" s="4">
        <f t="shared" si="4"/>
        <v>50</v>
      </c>
      <c r="AD35" s="4">
        <f t="shared" si="5"/>
        <v>175</v>
      </c>
      <c r="AX35" s="21">
        <f t="shared" si="6"/>
        <v>0</v>
      </c>
    </row>
    <row r="36" spans="1:50" ht="18.600000000000001" thickBot="1" x14ac:dyDescent="0.45">
      <c r="A36" s="41" t="s">
        <v>174</v>
      </c>
      <c r="B36" s="17" t="s">
        <v>112</v>
      </c>
      <c r="C36" s="147" t="s">
        <v>34</v>
      </c>
      <c r="D36" s="91">
        <v>106.64</v>
      </c>
      <c r="E36" s="18" t="s">
        <v>61</v>
      </c>
      <c r="F36" s="36"/>
      <c r="G36" s="38">
        <f t="shared" si="7"/>
        <v>0</v>
      </c>
      <c r="H36" s="19">
        <v>0</v>
      </c>
      <c r="I36" s="20">
        <v>0</v>
      </c>
      <c r="J36" s="20">
        <v>0</v>
      </c>
      <c r="K36" s="16">
        <f t="shared" si="2"/>
        <v>0</v>
      </c>
      <c r="L36" s="16">
        <f t="shared" si="3"/>
        <v>0</v>
      </c>
      <c r="N36" s="32"/>
      <c r="S36" s="32"/>
      <c r="T36" s="32"/>
      <c r="AC36" s="4">
        <f t="shared" si="4"/>
        <v>0</v>
      </c>
      <c r="AD36" s="4">
        <f t="shared" si="5"/>
        <v>0</v>
      </c>
      <c r="AX36" s="21">
        <f t="shared" si="6"/>
        <v>0</v>
      </c>
    </row>
    <row r="37" spans="1:50" ht="18.600000000000001" thickBot="1" x14ac:dyDescent="0.45">
      <c r="A37" s="41" t="s">
        <v>175</v>
      </c>
      <c r="B37" s="17" t="s">
        <v>113</v>
      </c>
      <c r="C37" s="147" t="s">
        <v>49</v>
      </c>
      <c r="D37" s="91">
        <v>74.02</v>
      </c>
      <c r="E37" s="18" t="s">
        <v>61</v>
      </c>
      <c r="F37" s="36"/>
      <c r="G37" s="38">
        <f t="shared" si="7"/>
        <v>0</v>
      </c>
      <c r="H37" s="19">
        <v>0</v>
      </c>
      <c r="I37" s="20">
        <v>0</v>
      </c>
      <c r="J37" s="20">
        <v>10</v>
      </c>
      <c r="K37" s="16">
        <f t="shared" si="2"/>
        <v>0</v>
      </c>
      <c r="L37" s="16">
        <f t="shared" si="3"/>
        <v>0</v>
      </c>
      <c r="N37" s="32"/>
      <c r="S37" s="32"/>
      <c r="T37" s="32"/>
      <c r="AC37" s="4">
        <f t="shared" si="4"/>
        <v>0</v>
      </c>
      <c r="AD37" s="4">
        <f t="shared" si="5"/>
        <v>0</v>
      </c>
      <c r="AX37" s="21">
        <f t="shared" si="6"/>
        <v>0</v>
      </c>
    </row>
    <row r="38" spans="1:50" ht="18.600000000000001" thickBot="1" x14ac:dyDescent="0.45">
      <c r="A38" s="41" t="s">
        <v>176</v>
      </c>
      <c r="B38" s="17" t="s">
        <v>114</v>
      </c>
      <c r="C38" s="147" t="s">
        <v>35</v>
      </c>
      <c r="D38" s="91">
        <v>25.58</v>
      </c>
      <c r="E38" s="18" t="s">
        <v>61</v>
      </c>
      <c r="F38" s="36"/>
      <c r="G38" s="38">
        <f t="shared" si="7"/>
        <v>0</v>
      </c>
      <c r="H38" s="19">
        <v>0</v>
      </c>
      <c r="I38" s="20">
        <v>0</v>
      </c>
      <c r="J38" s="20">
        <v>0</v>
      </c>
      <c r="K38" s="16">
        <f t="shared" si="2"/>
        <v>0</v>
      </c>
      <c r="L38" s="16">
        <f t="shared" si="3"/>
        <v>0</v>
      </c>
      <c r="N38" s="32"/>
      <c r="S38" s="32">
        <v>6</v>
      </c>
      <c r="T38" s="32"/>
      <c r="AC38" s="4">
        <f t="shared" si="4"/>
        <v>6</v>
      </c>
      <c r="AD38" s="4">
        <f t="shared" si="5"/>
        <v>0</v>
      </c>
      <c r="AX38" s="21">
        <f t="shared" si="6"/>
        <v>0</v>
      </c>
    </row>
    <row r="39" spans="1:50" ht="18.600000000000001" thickBot="1" x14ac:dyDescent="0.45">
      <c r="A39" s="41" t="s">
        <v>177</v>
      </c>
      <c r="B39" s="17" t="s">
        <v>115</v>
      </c>
      <c r="C39" s="147" t="s">
        <v>36</v>
      </c>
      <c r="D39" s="91">
        <v>51.19</v>
      </c>
      <c r="E39" s="18" t="s">
        <v>61</v>
      </c>
      <c r="F39" s="36"/>
      <c r="G39" s="38">
        <f t="shared" si="7"/>
        <v>0</v>
      </c>
      <c r="H39" s="19">
        <v>0</v>
      </c>
      <c r="I39" s="20">
        <v>0</v>
      </c>
      <c r="J39" s="20">
        <v>0</v>
      </c>
      <c r="K39" s="16">
        <f t="shared" si="2"/>
        <v>0</v>
      </c>
      <c r="L39" s="16">
        <f t="shared" si="3"/>
        <v>0</v>
      </c>
      <c r="N39" s="32"/>
      <c r="S39" s="32"/>
      <c r="T39" s="32"/>
      <c r="AC39" s="4">
        <f t="shared" si="4"/>
        <v>0</v>
      </c>
      <c r="AD39" s="4">
        <f t="shared" si="5"/>
        <v>0</v>
      </c>
      <c r="AX39" s="21">
        <f t="shared" si="6"/>
        <v>0</v>
      </c>
    </row>
    <row r="40" spans="1:50" ht="18.600000000000001" thickBot="1" x14ac:dyDescent="0.45">
      <c r="A40" s="41" t="s">
        <v>178</v>
      </c>
      <c r="B40" s="17" t="s">
        <v>116</v>
      </c>
      <c r="C40" s="149" t="s">
        <v>37</v>
      </c>
      <c r="D40" s="91">
        <v>60</v>
      </c>
      <c r="E40" s="18" t="s">
        <v>61</v>
      </c>
      <c r="F40" s="36"/>
      <c r="G40" s="38">
        <f t="shared" si="7"/>
        <v>0</v>
      </c>
      <c r="H40" s="19">
        <v>0</v>
      </c>
      <c r="I40" s="20">
        <v>0</v>
      </c>
      <c r="J40" s="20">
        <v>400</v>
      </c>
      <c r="K40" s="16">
        <f t="shared" si="2"/>
        <v>0</v>
      </c>
      <c r="L40" s="16">
        <f t="shared" si="3"/>
        <v>0</v>
      </c>
      <c r="M40" s="32">
        <v>63</v>
      </c>
      <c r="N40" s="32">
        <v>72</v>
      </c>
      <c r="P40" s="5">
        <v>8</v>
      </c>
      <c r="R40" s="5">
        <v>12</v>
      </c>
      <c r="S40" s="32">
        <v>22</v>
      </c>
      <c r="T40" s="32">
        <v>305</v>
      </c>
      <c r="U40" s="5">
        <v>33</v>
      </c>
      <c r="V40" s="5">
        <v>37</v>
      </c>
      <c r="AA40" s="5">
        <v>14</v>
      </c>
      <c r="AC40" s="4">
        <f t="shared" si="4"/>
        <v>132</v>
      </c>
      <c r="AD40" s="4">
        <f t="shared" si="5"/>
        <v>434</v>
      </c>
      <c r="AX40" s="21">
        <f t="shared" si="6"/>
        <v>0</v>
      </c>
    </row>
    <row r="41" spans="1:50" ht="18.600000000000001" thickBot="1" x14ac:dyDescent="0.45">
      <c r="A41" s="41" t="s">
        <v>179</v>
      </c>
      <c r="B41" s="17" t="s">
        <v>117</v>
      </c>
      <c r="C41" s="149" t="s">
        <v>38</v>
      </c>
      <c r="D41" s="91">
        <v>76.78</v>
      </c>
      <c r="E41" s="22" t="s">
        <v>61</v>
      </c>
      <c r="F41" s="36"/>
      <c r="G41" s="38">
        <f t="shared" si="7"/>
        <v>0</v>
      </c>
      <c r="H41" s="19">
        <v>0</v>
      </c>
      <c r="I41" s="20">
        <v>0</v>
      </c>
      <c r="J41" s="20">
        <v>0</v>
      </c>
      <c r="K41" s="16">
        <f t="shared" si="2"/>
        <v>0</v>
      </c>
      <c r="L41" s="16">
        <f t="shared" si="3"/>
        <v>0</v>
      </c>
      <c r="N41" s="32"/>
      <c r="S41" s="32"/>
      <c r="T41" s="32"/>
      <c r="AC41" s="4">
        <f t="shared" si="4"/>
        <v>0</v>
      </c>
      <c r="AD41" s="4">
        <f t="shared" si="5"/>
        <v>0</v>
      </c>
      <c r="AX41" s="21">
        <f t="shared" si="6"/>
        <v>0</v>
      </c>
    </row>
    <row r="42" spans="1:50" ht="18.600000000000001" thickBot="1" x14ac:dyDescent="0.45">
      <c r="A42" s="41" t="s">
        <v>180</v>
      </c>
      <c r="B42" s="17" t="s">
        <v>118</v>
      </c>
      <c r="C42" s="149" t="s">
        <v>327</v>
      </c>
      <c r="D42" s="91">
        <v>41.95</v>
      </c>
      <c r="E42" s="18" t="s">
        <v>61</v>
      </c>
      <c r="F42" s="36"/>
      <c r="G42" s="38">
        <f t="shared" si="7"/>
        <v>0</v>
      </c>
      <c r="H42" s="19">
        <v>10</v>
      </c>
      <c r="I42" s="20">
        <v>50</v>
      </c>
      <c r="J42" s="20">
        <v>430</v>
      </c>
      <c r="K42" s="16">
        <f t="shared" si="2"/>
        <v>0</v>
      </c>
      <c r="L42" s="16">
        <f t="shared" si="3"/>
        <v>0</v>
      </c>
      <c r="M42" s="32">
        <v>2</v>
      </c>
      <c r="N42" s="32">
        <v>170</v>
      </c>
      <c r="S42" s="32"/>
      <c r="T42" s="32"/>
      <c r="V42" s="5">
        <v>19</v>
      </c>
      <c r="AC42" s="4">
        <f t="shared" si="4"/>
        <v>2</v>
      </c>
      <c r="AD42" s="4">
        <f t="shared" si="5"/>
        <v>189</v>
      </c>
      <c r="AX42" s="21">
        <f t="shared" si="6"/>
        <v>0</v>
      </c>
    </row>
    <row r="43" spans="1:50" ht="18.600000000000001" thickBot="1" x14ac:dyDescent="0.45">
      <c r="A43" s="41" t="s">
        <v>181</v>
      </c>
      <c r="B43" s="17" t="s">
        <v>119</v>
      </c>
      <c r="C43" s="147" t="s">
        <v>65</v>
      </c>
      <c r="D43" s="91">
        <v>186.62</v>
      </c>
      <c r="E43" s="22" t="s">
        <v>61</v>
      </c>
      <c r="F43" s="36"/>
      <c r="G43" s="38">
        <f t="shared" si="7"/>
        <v>0</v>
      </c>
      <c r="H43" s="19">
        <v>0</v>
      </c>
      <c r="I43" s="20">
        <v>0</v>
      </c>
      <c r="J43" s="20">
        <v>0</v>
      </c>
      <c r="K43" s="16">
        <f t="shared" si="2"/>
        <v>0</v>
      </c>
      <c r="L43" s="16">
        <f t="shared" si="3"/>
        <v>0</v>
      </c>
      <c r="N43" s="32"/>
      <c r="S43" s="32"/>
      <c r="T43" s="32"/>
      <c r="AC43" s="4">
        <f t="shared" si="4"/>
        <v>0</v>
      </c>
      <c r="AD43" s="4">
        <f t="shared" si="5"/>
        <v>0</v>
      </c>
      <c r="AX43" s="21">
        <f t="shared" si="6"/>
        <v>0</v>
      </c>
    </row>
    <row r="44" spans="1:50" ht="18.600000000000001" thickBot="1" x14ac:dyDescent="0.45">
      <c r="A44" s="41" t="s">
        <v>182</v>
      </c>
      <c r="B44" s="17" t="s">
        <v>120</v>
      </c>
      <c r="C44" s="149" t="s">
        <v>50</v>
      </c>
      <c r="D44" s="91">
        <v>23.04</v>
      </c>
      <c r="E44" s="18" t="s">
        <v>60</v>
      </c>
      <c r="F44" s="36"/>
      <c r="G44" s="38">
        <f t="shared" si="7"/>
        <v>0</v>
      </c>
      <c r="H44" s="19">
        <v>0</v>
      </c>
      <c r="I44" s="20">
        <v>0</v>
      </c>
      <c r="J44" s="20">
        <v>0</v>
      </c>
      <c r="K44" s="16">
        <f t="shared" si="2"/>
        <v>0</v>
      </c>
      <c r="L44" s="16">
        <f t="shared" si="3"/>
        <v>0</v>
      </c>
      <c r="N44" s="32"/>
      <c r="S44" s="32"/>
      <c r="T44" s="32"/>
      <c r="AC44" s="4">
        <f t="shared" si="4"/>
        <v>0</v>
      </c>
      <c r="AD44" s="4">
        <f t="shared" si="5"/>
        <v>0</v>
      </c>
      <c r="AX44" s="21">
        <f t="shared" si="6"/>
        <v>0</v>
      </c>
    </row>
    <row r="45" spans="1:50" ht="18.600000000000001" thickBot="1" x14ac:dyDescent="0.45">
      <c r="A45" s="41" t="s">
        <v>183</v>
      </c>
      <c r="B45" s="17" t="s">
        <v>121</v>
      </c>
      <c r="C45" s="147" t="s">
        <v>21</v>
      </c>
      <c r="D45" s="91">
        <v>34.56</v>
      </c>
      <c r="E45" s="22" t="s">
        <v>60</v>
      </c>
      <c r="F45" s="36"/>
      <c r="G45" s="38">
        <f t="shared" si="7"/>
        <v>0</v>
      </c>
      <c r="H45" s="19">
        <v>0</v>
      </c>
      <c r="I45" s="20">
        <v>0</v>
      </c>
      <c r="J45" s="20">
        <v>0</v>
      </c>
      <c r="K45" s="16">
        <f t="shared" si="2"/>
        <v>0</v>
      </c>
      <c r="L45" s="16">
        <f t="shared" si="3"/>
        <v>0</v>
      </c>
      <c r="N45" s="32"/>
      <c r="S45" s="32"/>
      <c r="T45" s="32"/>
      <c r="W45" s="5">
        <v>2</v>
      </c>
      <c r="X45" s="5">
        <v>58</v>
      </c>
      <c r="AC45" s="4">
        <f t="shared" si="4"/>
        <v>2</v>
      </c>
      <c r="AD45" s="4">
        <f t="shared" si="5"/>
        <v>58</v>
      </c>
      <c r="AX45" s="21">
        <f t="shared" si="6"/>
        <v>0</v>
      </c>
    </row>
    <row r="46" spans="1:50" ht="18.600000000000001" thickBot="1" x14ac:dyDescent="0.45">
      <c r="A46" s="41" t="s">
        <v>184</v>
      </c>
      <c r="B46" s="17" t="s">
        <v>122</v>
      </c>
      <c r="C46" s="149" t="s">
        <v>51</v>
      </c>
      <c r="D46" s="91">
        <v>35.880000000000003</v>
      </c>
      <c r="E46" s="18" t="s">
        <v>60</v>
      </c>
      <c r="F46" s="36"/>
      <c r="G46" s="38">
        <f t="shared" si="7"/>
        <v>0</v>
      </c>
      <c r="H46" s="19">
        <v>5</v>
      </c>
      <c r="I46" s="20">
        <v>0</v>
      </c>
      <c r="J46" s="20">
        <v>0</v>
      </c>
      <c r="K46" s="16">
        <f t="shared" si="2"/>
        <v>0</v>
      </c>
      <c r="L46" s="16">
        <f t="shared" si="3"/>
        <v>0</v>
      </c>
      <c r="N46" s="32"/>
      <c r="S46" s="32"/>
      <c r="T46" s="32"/>
      <c r="AC46" s="4">
        <f t="shared" si="4"/>
        <v>0</v>
      </c>
      <c r="AD46" s="4">
        <f t="shared" si="5"/>
        <v>0</v>
      </c>
      <c r="AX46" s="21">
        <f t="shared" si="6"/>
        <v>0</v>
      </c>
    </row>
    <row r="47" spans="1:50" ht="18.600000000000001" thickBot="1" x14ac:dyDescent="0.45">
      <c r="A47" s="41" t="s">
        <v>185</v>
      </c>
      <c r="B47" s="17" t="s">
        <v>123</v>
      </c>
      <c r="C47" s="147" t="s">
        <v>52</v>
      </c>
      <c r="D47" s="91">
        <v>32.06</v>
      </c>
      <c r="E47" s="18" t="s">
        <v>60</v>
      </c>
      <c r="F47" s="36"/>
      <c r="G47" s="38">
        <f t="shared" si="7"/>
        <v>0</v>
      </c>
      <c r="H47" s="19">
        <v>5</v>
      </c>
      <c r="I47" s="20">
        <v>0</v>
      </c>
      <c r="J47" s="20">
        <v>0</v>
      </c>
      <c r="K47" s="16">
        <f t="shared" si="2"/>
        <v>0</v>
      </c>
      <c r="L47" s="16">
        <f t="shared" si="3"/>
        <v>0</v>
      </c>
      <c r="N47" s="32"/>
      <c r="S47" s="32"/>
      <c r="T47" s="32"/>
      <c r="W47" s="5">
        <v>7</v>
      </c>
      <c r="X47" s="5">
        <v>141</v>
      </c>
      <c r="AC47" s="4">
        <f t="shared" si="4"/>
        <v>7</v>
      </c>
      <c r="AD47" s="4">
        <f t="shared" si="5"/>
        <v>141</v>
      </c>
      <c r="AX47" s="21">
        <f t="shared" si="6"/>
        <v>0</v>
      </c>
    </row>
    <row r="48" spans="1:50" ht="18.600000000000001" thickBot="1" x14ac:dyDescent="0.45">
      <c r="A48" s="41" t="s">
        <v>186</v>
      </c>
      <c r="B48" s="17" t="s">
        <v>124</v>
      </c>
      <c r="C48" s="147" t="s">
        <v>53</v>
      </c>
      <c r="D48" s="91">
        <v>33.950000000000003</v>
      </c>
      <c r="E48" s="22" t="s">
        <v>60</v>
      </c>
      <c r="F48" s="36"/>
      <c r="G48" s="38">
        <f t="shared" si="7"/>
        <v>0</v>
      </c>
      <c r="H48" s="19">
        <v>1</v>
      </c>
      <c r="I48" s="20">
        <v>0</v>
      </c>
      <c r="J48" s="20">
        <v>0</v>
      </c>
      <c r="K48" s="16">
        <f t="shared" si="2"/>
        <v>0</v>
      </c>
      <c r="L48" s="16">
        <f t="shared" si="3"/>
        <v>0</v>
      </c>
      <c r="N48" s="32"/>
      <c r="S48" s="32"/>
      <c r="T48" s="32"/>
      <c r="AC48" s="4">
        <f t="shared" si="4"/>
        <v>0</v>
      </c>
      <c r="AD48" s="4">
        <f t="shared" si="5"/>
        <v>0</v>
      </c>
      <c r="AX48" s="21">
        <f t="shared" si="6"/>
        <v>0</v>
      </c>
    </row>
    <row r="49" spans="1:50" ht="18.600000000000001" thickBot="1" x14ac:dyDescent="0.45">
      <c r="A49" s="41" t="s">
        <v>187</v>
      </c>
      <c r="B49" s="17" t="s">
        <v>125</v>
      </c>
      <c r="C49" s="147" t="s">
        <v>20</v>
      </c>
      <c r="D49" s="91">
        <v>67.11</v>
      </c>
      <c r="E49" s="22" t="s">
        <v>60</v>
      </c>
      <c r="F49" s="36"/>
      <c r="G49" s="38">
        <f t="shared" si="7"/>
        <v>0</v>
      </c>
      <c r="H49" s="19">
        <v>0</v>
      </c>
      <c r="I49" s="20">
        <v>0</v>
      </c>
      <c r="J49" s="20">
        <v>0</v>
      </c>
      <c r="K49" s="16">
        <f t="shared" si="2"/>
        <v>0</v>
      </c>
      <c r="L49" s="16">
        <f t="shared" si="3"/>
        <v>0</v>
      </c>
      <c r="N49" s="32"/>
      <c r="S49" s="32">
        <v>1</v>
      </c>
      <c r="T49" s="32"/>
      <c r="AC49" s="4">
        <f t="shared" si="4"/>
        <v>1</v>
      </c>
      <c r="AD49" s="4">
        <f t="shared" si="5"/>
        <v>0</v>
      </c>
      <c r="AX49" s="21">
        <f t="shared" si="6"/>
        <v>0</v>
      </c>
    </row>
    <row r="50" spans="1:50" ht="18.600000000000001" thickBot="1" x14ac:dyDescent="0.45">
      <c r="A50" s="41" t="s">
        <v>188</v>
      </c>
      <c r="B50" s="17" t="s">
        <v>126</v>
      </c>
      <c r="C50" s="147" t="s">
        <v>18</v>
      </c>
      <c r="D50" s="91">
        <v>57.54</v>
      </c>
      <c r="E50" s="18" t="s">
        <v>60</v>
      </c>
      <c r="F50" s="36"/>
      <c r="G50" s="38">
        <f t="shared" si="7"/>
        <v>0</v>
      </c>
      <c r="H50" s="19">
        <v>0</v>
      </c>
      <c r="I50" s="20">
        <v>0</v>
      </c>
      <c r="J50" s="20">
        <v>0</v>
      </c>
      <c r="K50" s="16">
        <f t="shared" si="2"/>
        <v>0</v>
      </c>
      <c r="L50" s="16">
        <f t="shared" si="3"/>
        <v>0</v>
      </c>
      <c r="N50" s="32"/>
      <c r="S50" s="32">
        <v>5</v>
      </c>
      <c r="T50" s="32"/>
      <c r="AC50" s="4">
        <f t="shared" si="4"/>
        <v>5</v>
      </c>
      <c r="AD50" s="4">
        <f t="shared" si="5"/>
        <v>0</v>
      </c>
      <c r="AX50" s="21">
        <f t="shared" si="6"/>
        <v>0</v>
      </c>
    </row>
    <row r="51" spans="1:50" ht="18.600000000000001" thickBot="1" x14ac:dyDescent="0.45">
      <c r="A51" s="41" t="s">
        <v>189</v>
      </c>
      <c r="B51" s="17" t="s">
        <v>127</v>
      </c>
      <c r="C51" s="147" t="s">
        <v>19</v>
      </c>
      <c r="D51" s="91">
        <v>61.43</v>
      </c>
      <c r="E51" s="22" t="s">
        <v>60</v>
      </c>
      <c r="F51" s="36"/>
      <c r="G51" s="38">
        <f t="shared" si="7"/>
        <v>0</v>
      </c>
      <c r="H51" s="19">
        <v>0</v>
      </c>
      <c r="I51" s="20">
        <v>0</v>
      </c>
      <c r="J51" s="20">
        <v>0</v>
      </c>
      <c r="K51" s="16">
        <f t="shared" si="2"/>
        <v>0</v>
      </c>
      <c r="L51" s="16">
        <f t="shared" si="3"/>
        <v>0</v>
      </c>
      <c r="N51" s="32"/>
      <c r="R51" s="5">
        <v>1</v>
      </c>
      <c r="S51" s="32">
        <v>1</v>
      </c>
      <c r="T51" s="32"/>
      <c r="AC51" s="4">
        <f t="shared" si="4"/>
        <v>1</v>
      </c>
      <c r="AD51" s="4">
        <f t="shared" si="5"/>
        <v>1</v>
      </c>
      <c r="AX51" s="21">
        <f t="shared" si="6"/>
        <v>0</v>
      </c>
    </row>
    <row r="52" spans="1:50" ht="18.600000000000001" thickBot="1" x14ac:dyDescent="0.45">
      <c r="A52" s="41" t="s">
        <v>190</v>
      </c>
      <c r="B52" s="17" t="s">
        <v>128</v>
      </c>
      <c r="C52" s="147" t="s">
        <v>54</v>
      </c>
      <c r="D52" s="91">
        <v>119.82</v>
      </c>
      <c r="E52" s="18" t="s">
        <v>60</v>
      </c>
      <c r="F52" s="36"/>
      <c r="G52" s="38">
        <f t="shared" si="7"/>
        <v>0</v>
      </c>
      <c r="H52" s="19">
        <v>0</v>
      </c>
      <c r="I52" s="20">
        <v>0</v>
      </c>
      <c r="J52" s="20">
        <v>0</v>
      </c>
      <c r="K52" s="16">
        <f t="shared" si="2"/>
        <v>0</v>
      </c>
      <c r="L52" s="16">
        <f t="shared" si="3"/>
        <v>0</v>
      </c>
      <c r="N52" s="32"/>
      <c r="S52" s="32"/>
      <c r="T52" s="32"/>
      <c r="AC52" s="4">
        <f t="shared" si="4"/>
        <v>0</v>
      </c>
      <c r="AD52" s="4">
        <f t="shared" si="5"/>
        <v>0</v>
      </c>
      <c r="AX52" s="21">
        <f t="shared" si="6"/>
        <v>0</v>
      </c>
    </row>
    <row r="53" spans="1:50" ht="18.600000000000001" thickBot="1" x14ac:dyDescent="0.45">
      <c r="A53" s="41" t="s">
        <v>191</v>
      </c>
      <c r="B53" s="17" t="s">
        <v>129</v>
      </c>
      <c r="C53" s="147" t="s">
        <v>55</v>
      </c>
      <c r="D53" s="91">
        <v>116.04</v>
      </c>
      <c r="E53" s="18" t="s">
        <v>60</v>
      </c>
      <c r="F53" s="36"/>
      <c r="G53" s="38">
        <f t="shared" si="7"/>
        <v>0</v>
      </c>
      <c r="H53" s="19">
        <v>3</v>
      </c>
      <c r="I53" s="20">
        <v>0</v>
      </c>
      <c r="J53" s="20">
        <v>5</v>
      </c>
      <c r="K53" s="16">
        <f t="shared" si="2"/>
        <v>0</v>
      </c>
      <c r="L53" s="16">
        <f t="shared" si="3"/>
        <v>0</v>
      </c>
      <c r="M53" s="32">
        <v>1</v>
      </c>
      <c r="N53" s="32"/>
      <c r="P53" s="5">
        <v>1</v>
      </c>
      <c r="S53" s="32"/>
      <c r="T53" s="32"/>
      <c r="U53" s="5">
        <v>1</v>
      </c>
      <c r="AC53" s="4">
        <f t="shared" si="4"/>
        <v>2</v>
      </c>
      <c r="AD53" s="4">
        <f t="shared" si="5"/>
        <v>1</v>
      </c>
      <c r="AX53" s="21">
        <f t="shared" si="6"/>
        <v>0</v>
      </c>
    </row>
    <row r="54" spans="1:50" ht="18.600000000000001" thickBot="1" x14ac:dyDescent="0.45">
      <c r="A54" s="41" t="s">
        <v>192</v>
      </c>
      <c r="B54" s="17" t="s">
        <v>130</v>
      </c>
      <c r="C54" s="147" t="s">
        <v>39</v>
      </c>
      <c r="D54" s="91">
        <v>153.9</v>
      </c>
      <c r="E54" s="18" t="s">
        <v>60</v>
      </c>
      <c r="F54" s="36"/>
      <c r="G54" s="38">
        <f t="shared" si="7"/>
        <v>0</v>
      </c>
      <c r="H54" s="19">
        <v>0</v>
      </c>
      <c r="I54" s="20">
        <v>0</v>
      </c>
      <c r="J54" s="20">
        <v>5</v>
      </c>
      <c r="K54" s="16">
        <f t="shared" si="2"/>
        <v>0</v>
      </c>
      <c r="L54" s="16">
        <f t="shared" si="3"/>
        <v>0</v>
      </c>
      <c r="N54" s="32"/>
      <c r="S54" s="32">
        <v>2</v>
      </c>
      <c r="T54" s="32"/>
      <c r="V54" s="5">
        <v>1</v>
      </c>
      <c r="AC54" s="4">
        <f t="shared" si="4"/>
        <v>2</v>
      </c>
      <c r="AD54" s="4">
        <f t="shared" si="5"/>
        <v>1</v>
      </c>
      <c r="AX54" s="21">
        <f t="shared" si="6"/>
        <v>0</v>
      </c>
    </row>
    <row r="55" spans="1:50" ht="18.600000000000001" thickBot="1" x14ac:dyDescent="0.45">
      <c r="A55" s="41" t="s">
        <v>193</v>
      </c>
      <c r="B55" s="17" t="s">
        <v>131</v>
      </c>
      <c r="C55" s="149" t="s">
        <v>68</v>
      </c>
      <c r="D55" s="91">
        <v>145.13</v>
      </c>
      <c r="E55" s="18" t="s">
        <v>60</v>
      </c>
      <c r="F55" s="36"/>
      <c r="G55" s="38">
        <f t="shared" si="7"/>
        <v>0</v>
      </c>
      <c r="H55" s="19">
        <v>0</v>
      </c>
      <c r="I55" s="20">
        <v>0</v>
      </c>
      <c r="J55" s="20">
        <v>3</v>
      </c>
      <c r="K55" s="16">
        <f t="shared" si="2"/>
        <v>0</v>
      </c>
      <c r="L55" s="16">
        <f t="shared" si="3"/>
        <v>0</v>
      </c>
      <c r="N55" s="32"/>
      <c r="S55" s="32"/>
      <c r="T55" s="32"/>
      <c r="AC55" s="4">
        <f t="shared" si="4"/>
        <v>0</v>
      </c>
      <c r="AD55" s="4">
        <f t="shared" si="5"/>
        <v>0</v>
      </c>
      <c r="AX55" s="21">
        <f t="shared" si="6"/>
        <v>0</v>
      </c>
    </row>
    <row r="56" spans="1:50" ht="18.600000000000001" thickBot="1" x14ac:dyDescent="0.45">
      <c r="A56" s="41" t="s">
        <v>194</v>
      </c>
      <c r="B56" s="17" t="s">
        <v>132</v>
      </c>
      <c r="C56" s="147" t="s">
        <v>69</v>
      </c>
      <c r="D56" s="91">
        <v>192.36</v>
      </c>
      <c r="E56" s="18" t="s">
        <v>60</v>
      </c>
      <c r="F56" s="36"/>
      <c r="G56" s="38">
        <f t="shared" si="7"/>
        <v>0</v>
      </c>
      <c r="H56" s="19">
        <v>0</v>
      </c>
      <c r="I56" s="20">
        <v>0</v>
      </c>
      <c r="J56" s="20">
        <v>2</v>
      </c>
      <c r="K56" s="16">
        <f t="shared" si="2"/>
        <v>0</v>
      </c>
      <c r="L56" s="16">
        <f t="shared" si="3"/>
        <v>0</v>
      </c>
      <c r="N56" s="32"/>
      <c r="S56" s="32"/>
      <c r="T56" s="32"/>
      <c r="W56" s="5">
        <v>1</v>
      </c>
      <c r="AC56" s="4">
        <f t="shared" si="4"/>
        <v>1</v>
      </c>
      <c r="AD56" s="4">
        <f t="shared" si="5"/>
        <v>0</v>
      </c>
      <c r="AX56" s="21">
        <f t="shared" si="6"/>
        <v>0</v>
      </c>
    </row>
    <row r="57" spans="1:50" ht="18.600000000000001" thickBot="1" x14ac:dyDescent="0.45">
      <c r="A57" s="41"/>
      <c r="B57" s="17" t="s">
        <v>133</v>
      </c>
      <c r="C57" s="147" t="s">
        <v>40</v>
      </c>
      <c r="D57" s="91">
        <v>312.77</v>
      </c>
      <c r="E57" s="18" t="s">
        <v>60</v>
      </c>
      <c r="F57" s="36"/>
      <c r="G57" s="38">
        <f t="shared" si="7"/>
        <v>0</v>
      </c>
      <c r="H57" s="19">
        <v>0</v>
      </c>
      <c r="I57" s="20">
        <v>0</v>
      </c>
      <c r="J57" s="20">
        <v>0</v>
      </c>
      <c r="K57" s="16">
        <f t="shared" si="2"/>
        <v>0</v>
      </c>
      <c r="L57" s="16">
        <f t="shared" si="3"/>
        <v>0</v>
      </c>
      <c r="N57" s="32"/>
      <c r="S57" s="32"/>
      <c r="T57" s="32"/>
      <c r="AC57" s="4">
        <f t="shared" si="4"/>
        <v>0</v>
      </c>
      <c r="AD57" s="4">
        <f t="shared" si="5"/>
        <v>0</v>
      </c>
      <c r="AX57" s="21">
        <f t="shared" si="6"/>
        <v>0</v>
      </c>
    </row>
    <row r="58" spans="1:50" ht="18.600000000000001" thickBot="1" x14ac:dyDescent="0.45">
      <c r="A58" s="41" t="s">
        <v>195</v>
      </c>
      <c r="B58" s="17" t="s">
        <v>134</v>
      </c>
      <c r="C58" s="147" t="s">
        <v>2</v>
      </c>
      <c r="D58" s="91">
        <v>24.25</v>
      </c>
      <c r="E58" s="18" t="s">
        <v>60</v>
      </c>
      <c r="F58" s="36"/>
      <c r="G58" s="38">
        <f t="shared" si="7"/>
        <v>0</v>
      </c>
      <c r="H58" s="19">
        <v>0</v>
      </c>
      <c r="I58" s="20">
        <v>0</v>
      </c>
      <c r="J58" s="20">
        <v>0</v>
      </c>
      <c r="K58" s="16">
        <f t="shared" si="2"/>
        <v>0</v>
      </c>
      <c r="L58" s="16">
        <f t="shared" si="3"/>
        <v>0</v>
      </c>
      <c r="M58" s="32">
        <v>6</v>
      </c>
      <c r="N58" s="32"/>
      <c r="S58" s="32">
        <v>2</v>
      </c>
      <c r="T58" s="32"/>
      <c r="U58" s="5">
        <v>1</v>
      </c>
      <c r="AC58" s="4">
        <f t="shared" si="4"/>
        <v>9</v>
      </c>
      <c r="AD58" s="4">
        <f t="shared" si="5"/>
        <v>0</v>
      </c>
      <c r="AX58" s="21">
        <f t="shared" si="6"/>
        <v>0</v>
      </c>
    </row>
    <row r="59" spans="1:50" ht="18.600000000000001" thickBot="1" x14ac:dyDescent="0.45">
      <c r="A59" s="41" t="s">
        <v>196</v>
      </c>
      <c r="B59" s="17" t="s">
        <v>135</v>
      </c>
      <c r="C59" s="147" t="s">
        <v>56</v>
      </c>
      <c r="D59" s="91">
        <v>13.75</v>
      </c>
      <c r="E59" s="18" t="s">
        <v>0</v>
      </c>
      <c r="F59" s="36"/>
      <c r="G59" s="38">
        <f t="shared" si="7"/>
        <v>0</v>
      </c>
      <c r="H59" s="19">
        <v>0</v>
      </c>
      <c r="I59" s="20">
        <v>0</v>
      </c>
      <c r="J59" s="20">
        <v>0</v>
      </c>
      <c r="K59" s="16">
        <f t="shared" si="2"/>
        <v>0</v>
      </c>
      <c r="L59" s="16">
        <f t="shared" si="3"/>
        <v>0</v>
      </c>
      <c r="N59" s="32"/>
      <c r="S59" s="32"/>
      <c r="T59" s="32"/>
      <c r="W59" s="5">
        <v>1</v>
      </c>
      <c r="AC59" s="4">
        <f t="shared" si="4"/>
        <v>1</v>
      </c>
      <c r="AD59" s="4">
        <f t="shared" si="5"/>
        <v>0</v>
      </c>
      <c r="AX59" s="21">
        <f t="shared" si="6"/>
        <v>0</v>
      </c>
    </row>
    <row r="60" spans="1:50" ht="18.600000000000001" thickBot="1" x14ac:dyDescent="0.45">
      <c r="A60" s="41" t="s">
        <v>197</v>
      </c>
      <c r="B60" s="17" t="s">
        <v>136</v>
      </c>
      <c r="C60" s="147" t="s">
        <v>3</v>
      </c>
      <c r="D60" s="91">
        <v>18.940000000000001</v>
      </c>
      <c r="E60" s="18" t="s">
        <v>0</v>
      </c>
      <c r="F60" s="36"/>
      <c r="G60" s="38">
        <f t="shared" si="7"/>
        <v>0</v>
      </c>
      <c r="H60" s="19">
        <v>0</v>
      </c>
      <c r="I60" s="20">
        <v>0</v>
      </c>
      <c r="J60" s="20">
        <v>0</v>
      </c>
      <c r="K60" s="16">
        <f t="shared" si="2"/>
        <v>0</v>
      </c>
      <c r="L60" s="16">
        <f t="shared" si="3"/>
        <v>0</v>
      </c>
      <c r="N60" s="32"/>
      <c r="P60" s="5">
        <v>9</v>
      </c>
      <c r="S60" s="32"/>
      <c r="T60" s="32"/>
      <c r="U60" s="5">
        <v>48</v>
      </c>
      <c r="AC60" s="4">
        <f t="shared" si="4"/>
        <v>48</v>
      </c>
      <c r="AD60" s="4">
        <f t="shared" si="5"/>
        <v>9</v>
      </c>
      <c r="AX60" s="21">
        <f t="shared" si="6"/>
        <v>0</v>
      </c>
    </row>
    <row r="61" spans="1:50" ht="18.600000000000001" thickBot="1" x14ac:dyDescent="0.45">
      <c r="A61" s="41" t="s">
        <v>198</v>
      </c>
      <c r="B61" s="17" t="s">
        <v>137</v>
      </c>
      <c r="C61" s="147" t="s">
        <v>4</v>
      </c>
      <c r="D61" s="91">
        <v>38.46</v>
      </c>
      <c r="E61" s="18" t="s">
        <v>0</v>
      </c>
      <c r="F61" s="36"/>
      <c r="G61" s="38">
        <f t="shared" si="7"/>
        <v>0</v>
      </c>
      <c r="H61" s="19">
        <v>0</v>
      </c>
      <c r="I61" s="20">
        <v>0</v>
      </c>
      <c r="J61" s="20">
        <v>0</v>
      </c>
      <c r="K61" s="16">
        <f t="shared" si="2"/>
        <v>0</v>
      </c>
      <c r="L61" s="16">
        <f t="shared" si="3"/>
        <v>0</v>
      </c>
      <c r="N61" s="32"/>
      <c r="S61" s="32"/>
      <c r="T61" s="32"/>
      <c r="U61" s="5">
        <v>20</v>
      </c>
      <c r="AC61" s="4">
        <f t="shared" si="4"/>
        <v>20</v>
      </c>
      <c r="AD61" s="4">
        <f t="shared" si="5"/>
        <v>0</v>
      </c>
      <c r="AX61" s="21">
        <f t="shared" si="6"/>
        <v>0</v>
      </c>
    </row>
    <row r="62" spans="1:50" ht="18.600000000000001" thickBot="1" x14ac:dyDescent="0.45">
      <c r="A62" s="41" t="s">
        <v>199</v>
      </c>
      <c r="B62" s="17" t="s">
        <v>138</v>
      </c>
      <c r="C62" s="147" t="s">
        <v>57</v>
      </c>
      <c r="D62" s="91">
        <v>15.44</v>
      </c>
      <c r="E62" s="18" t="s">
        <v>0</v>
      </c>
      <c r="F62" s="36"/>
      <c r="G62" s="38">
        <f t="shared" si="7"/>
        <v>0</v>
      </c>
      <c r="H62" s="19">
        <v>0</v>
      </c>
      <c r="I62" s="20">
        <v>0</v>
      </c>
      <c r="J62" s="20">
        <v>0</v>
      </c>
      <c r="K62" s="16">
        <f t="shared" si="2"/>
        <v>0</v>
      </c>
      <c r="L62" s="16">
        <f t="shared" si="3"/>
        <v>0</v>
      </c>
      <c r="N62" s="32"/>
      <c r="S62" s="32"/>
      <c r="T62" s="32"/>
      <c r="AC62" s="4">
        <f t="shared" si="4"/>
        <v>0</v>
      </c>
      <c r="AD62" s="4">
        <f t="shared" si="5"/>
        <v>0</v>
      </c>
      <c r="AX62" s="21">
        <f t="shared" si="6"/>
        <v>0</v>
      </c>
    </row>
    <row r="63" spans="1:50" ht="18.600000000000001" thickBot="1" x14ac:dyDescent="0.45">
      <c r="A63" s="41" t="s">
        <v>200</v>
      </c>
      <c r="B63" s="17" t="s">
        <v>139</v>
      </c>
      <c r="C63" s="147" t="s">
        <v>307</v>
      </c>
      <c r="D63" s="91">
        <v>12.82</v>
      </c>
      <c r="E63" s="18" t="s">
        <v>0</v>
      </c>
      <c r="F63" s="36"/>
      <c r="G63" s="38">
        <f t="shared" si="7"/>
        <v>0</v>
      </c>
      <c r="H63" s="19">
        <v>0</v>
      </c>
      <c r="I63" s="20">
        <v>0</v>
      </c>
      <c r="J63" s="20">
        <v>0</v>
      </c>
      <c r="K63" s="16">
        <f t="shared" si="2"/>
        <v>0</v>
      </c>
      <c r="L63" s="16">
        <f t="shared" si="3"/>
        <v>0</v>
      </c>
      <c r="M63" s="32">
        <v>24</v>
      </c>
      <c r="N63" s="32"/>
      <c r="S63" s="32"/>
      <c r="T63" s="32"/>
      <c r="W63" s="5">
        <v>2</v>
      </c>
      <c r="AC63" s="4">
        <f t="shared" si="4"/>
        <v>26</v>
      </c>
      <c r="AD63" s="4">
        <f t="shared" si="5"/>
        <v>0</v>
      </c>
      <c r="AX63" s="21">
        <f t="shared" si="6"/>
        <v>0</v>
      </c>
    </row>
    <row r="64" spans="1:50" ht="18.600000000000001" thickBot="1" x14ac:dyDescent="0.45">
      <c r="A64" s="41" t="s">
        <v>201</v>
      </c>
      <c r="B64" s="17" t="s">
        <v>140</v>
      </c>
      <c r="C64" s="147" t="s">
        <v>67</v>
      </c>
      <c r="D64" s="91">
        <v>8.8800000000000008</v>
      </c>
      <c r="E64" s="22" t="s">
        <v>66</v>
      </c>
      <c r="F64" s="36"/>
      <c r="G64" s="38">
        <f t="shared" si="7"/>
        <v>0</v>
      </c>
      <c r="H64" s="19">
        <v>0</v>
      </c>
      <c r="I64" s="20">
        <v>0</v>
      </c>
      <c r="J64" s="20">
        <v>0</v>
      </c>
      <c r="K64" s="16">
        <f t="shared" si="2"/>
        <v>0</v>
      </c>
      <c r="L64" s="16">
        <f t="shared" si="3"/>
        <v>0</v>
      </c>
      <c r="M64" s="32">
        <v>21</v>
      </c>
      <c r="N64" s="32"/>
      <c r="S64" s="32"/>
      <c r="T64" s="32"/>
      <c r="AC64" s="4">
        <f t="shared" si="4"/>
        <v>21</v>
      </c>
      <c r="AD64" s="4">
        <f t="shared" si="5"/>
        <v>0</v>
      </c>
      <c r="AX64" s="21">
        <f t="shared" si="6"/>
        <v>0</v>
      </c>
    </row>
    <row r="65" spans="1:52" ht="18.600000000000001" thickBot="1" x14ac:dyDescent="0.45">
      <c r="A65" s="41" t="s">
        <v>202</v>
      </c>
      <c r="B65" s="17" t="s">
        <v>141</v>
      </c>
      <c r="C65" s="147" t="s">
        <v>58</v>
      </c>
      <c r="D65" s="91">
        <v>215.4</v>
      </c>
      <c r="E65" s="22" t="s">
        <v>60</v>
      </c>
      <c r="F65" s="36"/>
      <c r="G65" s="38">
        <f t="shared" ref="G65" si="8">ROUND(F65-(F65*0.2),2)</f>
        <v>0</v>
      </c>
      <c r="H65" s="19">
        <v>0</v>
      </c>
      <c r="I65" s="20">
        <v>0</v>
      </c>
      <c r="J65" s="20">
        <v>0</v>
      </c>
      <c r="K65" s="16">
        <f t="shared" si="2"/>
        <v>0</v>
      </c>
      <c r="L65" s="16">
        <f t="shared" si="3"/>
        <v>0</v>
      </c>
      <c r="N65" s="32"/>
      <c r="S65" s="32"/>
      <c r="T65" s="32"/>
      <c r="AC65" s="3">
        <f t="shared" si="4"/>
        <v>0</v>
      </c>
      <c r="AD65" s="4">
        <f t="shared" si="5"/>
        <v>0</v>
      </c>
      <c r="AX65" s="21">
        <f t="shared" si="6"/>
        <v>0</v>
      </c>
    </row>
    <row r="66" spans="1:52" ht="18.600000000000001" thickBot="1" x14ac:dyDescent="0.45">
      <c r="A66" s="42" t="s">
        <v>203</v>
      </c>
      <c r="B66" s="23" t="s">
        <v>142</v>
      </c>
      <c r="C66" s="150" t="s">
        <v>59</v>
      </c>
      <c r="D66" s="91">
        <v>175.03</v>
      </c>
      <c r="E66" s="24" t="s">
        <v>60</v>
      </c>
      <c r="F66" s="36"/>
      <c r="G66" s="39">
        <f t="shared" ref="G66" si="9">ROUND(F66-(F66*0.2),2)</f>
        <v>0</v>
      </c>
      <c r="H66" s="25">
        <v>0</v>
      </c>
      <c r="I66" s="26">
        <v>0</v>
      </c>
      <c r="J66" s="26">
        <v>0</v>
      </c>
      <c r="K66" s="16">
        <f t="shared" si="2"/>
        <v>0</v>
      </c>
      <c r="L66" s="16">
        <f t="shared" si="3"/>
        <v>0</v>
      </c>
      <c r="N66" s="32"/>
      <c r="S66" s="32"/>
      <c r="T66" s="32"/>
      <c r="AC66" s="3">
        <f t="shared" si="4"/>
        <v>0</v>
      </c>
      <c r="AD66" s="4">
        <f t="shared" si="5"/>
        <v>0</v>
      </c>
      <c r="AX66" s="27">
        <f t="shared" si="6"/>
        <v>0</v>
      </c>
    </row>
    <row r="67" spans="1:52" ht="65.400000000000006" customHeight="1" thickBot="1" x14ac:dyDescent="0.45">
      <c r="C67" s="146" t="s">
        <v>73</v>
      </c>
      <c r="D67" s="126" t="s">
        <v>74</v>
      </c>
      <c r="E67" s="127"/>
      <c r="F67" s="127"/>
      <c r="G67" s="127"/>
      <c r="H67" s="127"/>
      <c r="I67" s="127"/>
      <c r="J67" s="128"/>
      <c r="K67" s="45">
        <v>500</v>
      </c>
      <c r="L67" s="78"/>
      <c r="N67" s="32"/>
      <c r="S67" s="32"/>
      <c r="T67" s="32"/>
      <c r="AC67" s="3"/>
      <c r="AX67" s="28"/>
    </row>
    <row r="68" spans="1:52" ht="41.25" customHeight="1" thickBot="1" x14ac:dyDescent="0.45">
      <c r="C68" s="122" t="s">
        <v>17</v>
      </c>
      <c r="D68" s="123"/>
      <c r="E68" s="123"/>
      <c r="F68" s="123"/>
      <c r="G68" s="123"/>
      <c r="H68" s="123"/>
      <c r="I68" s="124"/>
      <c r="K68" s="29">
        <f>SUM(K5:K67)</f>
        <v>500</v>
      </c>
      <c r="L68" s="30">
        <f>SUM(,L5:L66)</f>
        <v>0</v>
      </c>
      <c r="AC68" s="5"/>
      <c r="AD68" s="5"/>
      <c r="AE68" s="5"/>
      <c r="AX68" s="30">
        <f>SUM(AX5:AX67)</f>
        <v>0</v>
      </c>
      <c r="AZ68" s="32"/>
    </row>
    <row r="69" spans="1:52" ht="18.600000000000001" thickBot="1" x14ac:dyDescent="0.45">
      <c r="D69" s="5"/>
      <c r="E69" s="31"/>
      <c r="K69" s="87" t="s">
        <v>13</v>
      </c>
      <c r="L69" s="33" t="s">
        <v>14</v>
      </c>
      <c r="M69" s="5"/>
      <c r="AC69" s="5"/>
      <c r="AD69" s="5"/>
      <c r="AE69" s="5"/>
      <c r="AX69" s="33" t="s">
        <v>306</v>
      </c>
    </row>
    <row r="70" spans="1:52" ht="45" customHeight="1" x14ac:dyDescent="0.4">
      <c r="C70" s="117" t="s">
        <v>15</v>
      </c>
      <c r="D70" s="117"/>
      <c r="E70" s="117"/>
      <c r="F70" s="117"/>
      <c r="G70" s="117"/>
      <c r="H70" s="117"/>
      <c r="I70" s="117"/>
      <c r="J70" s="117"/>
      <c r="K70" s="117"/>
      <c r="L70" s="117"/>
      <c r="M70" s="5"/>
      <c r="AD70" s="5"/>
      <c r="AE70" s="5"/>
      <c r="AX70" s="5"/>
      <c r="AZ70" s="89"/>
    </row>
    <row r="71" spans="1:52" x14ac:dyDescent="0.4">
      <c r="C71" s="31" t="s">
        <v>16</v>
      </c>
      <c r="D71" s="5"/>
      <c r="E71" s="31"/>
      <c r="H71" s="32"/>
      <c r="I71" s="32"/>
      <c r="J71" s="32"/>
      <c r="L71" s="5"/>
      <c r="AD71" s="5"/>
      <c r="AE71" s="5"/>
      <c r="AX71" s="5"/>
      <c r="AZ71" s="89"/>
    </row>
    <row r="72" spans="1:52" x14ac:dyDescent="0.4">
      <c r="D72" s="5"/>
      <c r="E72" s="31"/>
      <c r="K72" s="44"/>
      <c r="L72" s="85"/>
      <c r="AD72" s="5"/>
      <c r="AE72" s="5"/>
      <c r="AX72" s="86"/>
    </row>
    <row r="73" spans="1:52" x14ac:dyDescent="0.4">
      <c r="K73" s="88"/>
    </row>
  </sheetData>
  <sheetProtection algorithmName="SHA-512" hashValue="K+UzaA+J68fdmFCuX7XqwPN+ANgMGY2WKfpd9nhGMKBhuirtGwtZo0hurHLdoansyJu1RjNiysIEQ69NI86yrw==" saltValue="5Kld5C+yh4lHAw194z6Z2A==" spinCount="100000" sheet="1" objects="1" scenarios="1"/>
  <sortState xmlns:xlrd2="http://schemas.microsoft.com/office/spreadsheetml/2017/richdata2" ref="C6:L67">
    <sortCondition ref="C5:C67"/>
  </sortState>
  <mergeCells count="15">
    <mergeCell ref="C70:L70"/>
    <mergeCell ref="A3:B3"/>
    <mergeCell ref="D3:E3"/>
    <mergeCell ref="C68:I68"/>
    <mergeCell ref="AA3:AB3"/>
    <mergeCell ref="U3:V3"/>
    <mergeCell ref="Q3:R3"/>
    <mergeCell ref="W3:X3"/>
    <mergeCell ref="Y3:Z3"/>
    <mergeCell ref="D67:J67"/>
    <mergeCell ref="C2:AX2"/>
    <mergeCell ref="C1:AX1"/>
    <mergeCell ref="AC3:AD3"/>
    <mergeCell ref="M3:N3"/>
    <mergeCell ref="O3:P3"/>
  </mergeCells>
  <printOptions horizontalCentered="1" verticalCentered="1"/>
  <pageMargins left="0" right="0" top="0" bottom="0" header="0" footer="0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sheetPr>
    <pageSetUpPr fitToPage="1"/>
  </sheetPr>
  <dimension ref="A1:BP84"/>
  <sheetViews>
    <sheetView zoomScale="90" zoomScaleNormal="90" workbookViewId="0">
      <pane ySplit="3" topLeftCell="A11" activePane="bottomLeft" state="frozen"/>
      <selection pane="bottomLeft" activeCell="A16" sqref="A16"/>
    </sheetView>
  </sheetViews>
  <sheetFormatPr baseColWidth="10" defaultColWidth="11.5546875" defaultRowHeight="18" x14ac:dyDescent="0.4"/>
  <cols>
    <col min="1" max="1" width="108.44140625" style="31" bestFit="1" customWidth="1"/>
    <col min="2" max="2" width="11.21875" style="46" customWidth="1"/>
    <col min="3" max="3" width="6.44140625" style="5" bestFit="1" customWidth="1"/>
    <col min="4" max="4" width="17.77734375" style="77" customWidth="1"/>
    <col min="5" max="6" width="11.5546875" style="5"/>
    <col min="7" max="7" width="11.5546875" style="46" hidden="1" customWidth="1"/>
    <col min="8" max="8" width="11.5546875" style="47" hidden="1" customWidth="1"/>
    <col min="9" max="9" width="11.5546875" style="46" hidden="1" customWidth="1"/>
    <col min="10" max="55" width="11.5546875" style="5"/>
    <col min="56" max="59" width="11.5546875" style="4"/>
    <col min="60" max="60" width="11.5546875" style="43"/>
    <col min="61" max="16384" width="11.5546875" style="5"/>
  </cols>
  <sheetData>
    <row r="1" spans="1:68" x14ac:dyDescent="0.4">
      <c r="A1" s="129" t="s">
        <v>328</v>
      </c>
      <c r="B1" s="130"/>
      <c r="C1" s="130"/>
      <c r="D1" s="130"/>
    </row>
    <row r="2" spans="1:68" ht="18.600000000000001" thickBot="1" x14ac:dyDescent="0.45">
      <c r="A2" s="131" t="s">
        <v>215</v>
      </c>
      <c r="B2" s="132"/>
      <c r="C2" s="132"/>
      <c r="D2" s="132"/>
      <c r="H2" s="48" t="s">
        <v>216</v>
      </c>
    </row>
    <row r="3" spans="1:68" ht="72.599999999999994" thickBot="1" x14ac:dyDescent="0.45">
      <c r="A3" s="49" t="s">
        <v>11</v>
      </c>
      <c r="B3" s="120" t="s">
        <v>12</v>
      </c>
      <c r="C3" s="133"/>
      <c r="D3" s="7" t="s">
        <v>217</v>
      </c>
      <c r="E3" s="6"/>
      <c r="F3" s="6"/>
      <c r="G3" s="50"/>
      <c r="H3" s="51">
        <v>0.24</v>
      </c>
      <c r="I3" s="50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K3" s="6" t="s">
        <v>218</v>
      </c>
      <c r="BL3" s="6" t="s">
        <v>219</v>
      </c>
      <c r="BM3" s="6" t="s">
        <v>218</v>
      </c>
      <c r="BN3" s="6" t="s">
        <v>219</v>
      </c>
      <c r="BO3" s="6" t="s">
        <v>218</v>
      </c>
      <c r="BP3" s="6" t="s">
        <v>219</v>
      </c>
    </row>
    <row r="4" spans="1:68" ht="20.100000000000001" customHeight="1" x14ac:dyDescent="0.4">
      <c r="A4" s="52" t="s">
        <v>220</v>
      </c>
      <c r="B4" s="53">
        <v>76.290000000000006</v>
      </c>
      <c r="C4" s="54" t="s">
        <v>221</v>
      </c>
      <c r="D4" s="55"/>
      <c r="E4" s="3"/>
      <c r="F4" s="3"/>
      <c r="G4" s="47">
        <v>50</v>
      </c>
      <c r="H4" s="47">
        <f>G4*24%</f>
        <v>12</v>
      </c>
      <c r="I4" s="47">
        <f>SUM(G4:H4)</f>
        <v>62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H4" s="4"/>
      <c r="BK4" s="3"/>
      <c r="BL4" s="3"/>
      <c r="BM4" s="3"/>
      <c r="BN4" s="3"/>
      <c r="BO4" s="3">
        <v>4</v>
      </c>
      <c r="BP4" s="3"/>
    </row>
    <row r="5" spans="1:68" ht="20.100000000000001" customHeight="1" x14ac:dyDescent="0.4">
      <c r="A5" s="56" t="s">
        <v>222</v>
      </c>
      <c r="B5" s="57">
        <v>83.92</v>
      </c>
      <c r="C5" s="58" t="s">
        <v>223</v>
      </c>
      <c r="D5" s="59"/>
      <c r="E5" s="3"/>
      <c r="F5" s="3"/>
      <c r="G5" s="47">
        <v>55</v>
      </c>
      <c r="H5" s="47">
        <f>G5*24%</f>
        <v>13.2</v>
      </c>
      <c r="I5" s="47">
        <f t="shared" ref="I5:I68" si="0">SUM(G5:H5)</f>
        <v>68.2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H5" s="4"/>
      <c r="BK5" s="3"/>
      <c r="BL5" s="3"/>
      <c r="BM5" s="3"/>
      <c r="BN5" s="3"/>
      <c r="BO5" s="3"/>
      <c r="BP5" s="3"/>
    </row>
    <row r="6" spans="1:68" ht="20.100000000000001" customHeight="1" x14ac:dyDescent="0.4">
      <c r="A6" s="60" t="s">
        <v>224</v>
      </c>
      <c r="B6" s="61">
        <v>167.84</v>
      </c>
      <c r="C6" s="22" t="s">
        <v>225</v>
      </c>
      <c r="D6" s="62"/>
      <c r="E6" s="3"/>
      <c r="F6" s="3"/>
      <c r="G6" s="47">
        <v>110</v>
      </c>
      <c r="H6" s="47">
        <f t="shared" ref="H6:H69" si="1">G6*24%</f>
        <v>26.4</v>
      </c>
      <c r="I6" s="47">
        <f t="shared" si="0"/>
        <v>136.4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H6" s="4"/>
      <c r="BK6" s="3"/>
      <c r="BL6" s="3"/>
      <c r="BM6" s="3"/>
      <c r="BN6" s="3"/>
      <c r="BO6" s="3">
        <v>170</v>
      </c>
      <c r="BP6" s="3"/>
    </row>
    <row r="7" spans="1:68" ht="36" x14ac:dyDescent="0.4">
      <c r="A7" s="56" t="s">
        <v>226</v>
      </c>
      <c r="B7" s="57">
        <v>106.81</v>
      </c>
      <c r="C7" s="58" t="s">
        <v>223</v>
      </c>
      <c r="D7" s="59"/>
      <c r="E7" s="3"/>
      <c r="F7" s="3"/>
      <c r="G7" s="47">
        <v>70</v>
      </c>
      <c r="H7" s="47">
        <f>G7*24%</f>
        <v>16.8</v>
      </c>
      <c r="I7" s="47">
        <f t="shared" si="0"/>
        <v>86.8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H7" s="4"/>
      <c r="BK7" s="3"/>
      <c r="BL7" s="3"/>
      <c r="BM7" s="3"/>
      <c r="BN7" s="3"/>
      <c r="BO7" s="3"/>
      <c r="BP7" s="3">
        <v>36</v>
      </c>
    </row>
    <row r="8" spans="1:68" x14ac:dyDescent="0.4">
      <c r="A8" s="56" t="s">
        <v>227</v>
      </c>
      <c r="B8" s="57">
        <v>99.18</v>
      </c>
      <c r="C8" s="58" t="s">
        <v>221</v>
      </c>
      <c r="D8" s="59"/>
      <c r="E8" s="3"/>
      <c r="F8" s="3"/>
      <c r="G8" s="47">
        <v>65</v>
      </c>
      <c r="H8" s="47">
        <f t="shared" si="1"/>
        <v>15.6</v>
      </c>
      <c r="I8" s="47">
        <f t="shared" si="0"/>
        <v>80.599999999999994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H8" s="4"/>
      <c r="BK8" s="3"/>
      <c r="BL8" s="3"/>
      <c r="BM8" s="3"/>
      <c r="BN8" s="3"/>
      <c r="BO8" s="3"/>
      <c r="BP8" s="3"/>
    </row>
    <row r="9" spans="1:68" ht="20.100000000000001" customHeight="1" x14ac:dyDescent="0.4">
      <c r="A9" s="56" t="s">
        <v>228</v>
      </c>
      <c r="B9" s="57">
        <v>45.77</v>
      </c>
      <c r="C9" s="58" t="s">
        <v>221</v>
      </c>
      <c r="D9" s="59"/>
      <c r="E9" s="3"/>
      <c r="F9" s="3"/>
      <c r="G9" s="47">
        <v>30</v>
      </c>
      <c r="H9" s="47">
        <f t="shared" si="1"/>
        <v>7.1999999999999993</v>
      </c>
      <c r="I9" s="47">
        <f t="shared" si="0"/>
        <v>37.200000000000003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H9" s="4"/>
      <c r="BK9" s="3"/>
      <c r="BL9" s="3"/>
      <c r="BM9" s="3"/>
      <c r="BN9" s="3"/>
      <c r="BO9" s="3"/>
      <c r="BP9" s="3"/>
    </row>
    <row r="10" spans="1:68" ht="20.100000000000001" customHeight="1" x14ac:dyDescent="0.4">
      <c r="A10" s="56" t="s">
        <v>229</v>
      </c>
      <c r="B10" s="57">
        <v>83.92</v>
      </c>
      <c r="C10" s="58" t="s">
        <v>223</v>
      </c>
      <c r="D10" s="59"/>
      <c r="E10" s="3"/>
      <c r="F10" s="3"/>
      <c r="G10" s="47">
        <v>55</v>
      </c>
      <c r="H10" s="47">
        <f>G10*24%</f>
        <v>13.2</v>
      </c>
      <c r="I10" s="47">
        <f t="shared" si="0"/>
        <v>68.2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H10" s="4"/>
      <c r="BK10" s="3"/>
      <c r="BL10" s="3"/>
      <c r="BM10" s="3"/>
      <c r="BN10" s="3"/>
      <c r="BO10" s="3"/>
      <c r="BP10" s="3"/>
    </row>
    <row r="11" spans="1:68" ht="20.100000000000001" customHeight="1" x14ac:dyDescent="0.4">
      <c r="A11" s="56" t="s">
        <v>230</v>
      </c>
      <c r="B11" s="57">
        <v>112.91</v>
      </c>
      <c r="C11" s="58" t="s">
        <v>223</v>
      </c>
      <c r="D11" s="59"/>
      <c r="E11" s="3"/>
      <c r="F11" s="3"/>
      <c r="G11" s="47">
        <v>74</v>
      </c>
      <c r="H11" s="47">
        <f t="shared" si="1"/>
        <v>17.759999999999998</v>
      </c>
      <c r="I11" s="47">
        <f t="shared" si="0"/>
        <v>91.759999999999991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H11" s="4"/>
      <c r="BK11" s="3"/>
      <c r="BL11" s="3"/>
      <c r="BM11" s="3"/>
      <c r="BN11" s="3"/>
      <c r="BO11" s="3"/>
      <c r="BP11" s="3"/>
    </row>
    <row r="12" spans="1:68" ht="20.100000000000001" customHeight="1" x14ac:dyDescent="0.4">
      <c r="A12" s="56" t="s">
        <v>231</v>
      </c>
      <c r="B12" s="57">
        <v>190.73</v>
      </c>
      <c r="C12" s="58" t="s">
        <v>223</v>
      </c>
      <c r="D12" s="59"/>
      <c r="E12" s="3"/>
      <c r="F12" s="3"/>
      <c r="G12" s="47">
        <v>125</v>
      </c>
      <c r="H12" s="47">
        <f t="shared" si="1"/>
        <v>30</v>
      </c>
      <c r="I12" s="47">
        <f t="shared" si="0"/>
        <v>155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H12" s="4"/>
      <c r="BK12" s="3"/>
      <c r="BL12" s="3"/>
      <c r="BM12" s="3"/>
      <c r="BN12" s="3"/>
      <c r="BO12" s="3"/>
      <c r="BP12" s="3"/>
    </row>
    <row r="13" spans="1:68" ht="20.100000000000001" customHeight="1" x14ac:dyDescent="0.4">
      <c r="A13" s="56" t="s">
        <v>232</v>
      </c>
      <c r="B13" s="57">
        <v>213.61</v>
      </c>
      <c r="C13" s="58" t="s">
        <v>223</v>
      </c>
      <c r="D13" s="59"/>
      <c r="E13" s="3"/>
      <c r="F13" s="3"/>
      <c r="G13" s="47">
        <v>140</v>
      </c>
      <c r="H13" s="47">
        <f t="shared" si="1"/>
        <v>33.6</v>
      </c>
      <c r="I13" s="47">
        <f t="shared" si="0"/>
        <v>173.6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H13" s="4"/>
      <c r="BK13" s="3"/>
      <c r="BL13" s="3"/>
      <c r="BM13" s="3"/>
      <c r="BN13" s="3"/>
      <c r="BO13" s="3"/>
      <c r="BP13" s="3"/>
    </row>
    <row r="14" spans="1:68" ht="20.100000000000001" customHeight="1" x14ac:dyDescent="0.4">
      <c r="A14" s="56" t="s">
        <v>233</v>
      </c>
      <c r="B14" s="57">
        <v>259.39</v>
      </c>
      <c r="C14" s="58" t="s">
        <v>223</v>
      </c>
      <c r="D14" s="59"/>
      <c r="E14" s="3"/>
      <c r="F14" s="3"/>
      <c r="G14" s="47">
        <v>170</v>
      </c>
      <c r="H14" s="47">
        <f t="shared" si="1"/>
        <v>40.799999999999997</v>
      </c>
      <c r="I14" s="47">
        <f t="shared" si="0"/>
        <v>210.8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H14" s="4"/>
      <c r="BK14" s="3"/>
      <c r="BL14" s="3"/>
      <c r="BM14" s="3"/>
      <c r="BN14" s="3"/>
      <c r="BO14" s="3"/>
      <c r="BP14" s="3"/>
    </row>
    <row r="15" spans="1:68" ht="20.100000000000001" customHeight="1" x14ac:dyDescent="0.4">
      <c r="A15" s="56" t="s">
        <v>234</v>
      </c>
      <c r="B15" s="57">
        <v>53.4</v>
      </c>
      <c r="C15" s="58" t="s">
        <v>223</v>
      </c>
      <c r="D15" s="59"/>
      <c r="E15" s="3"/>
      <c r="F15" s="3"/>
      <c r="G15" s="47">
        <v>35</v>
      </c>
      <c r="H15" s="47">
        <f t="shared" si="1"/>
        <v>8.4</v>
      </c>
      <c r="I15" s="47">
        <f t="shared" si="0"/>
        <v>43.4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H15" s="4"/>
      <c r="BK15" s="3"/>
      <c r="BL15" s="3"/>
      <c r="BM15" s="3"/>
      <c r="BN15" s="3"/>
      <c r="BO15" s="3">
        <v>4</v>
      </c>
      <c r="BP15" s="3"/>
    </row>
    <row r="16" spans="1:68" ht="20.100000000000001" customHeight="1" x14ac:dyDescent="0.4">
      <c r="A16" s="56" t="s">
        <v>235</v>
      </c>
      <c r="B16" s="57">
        <v>53.4</v>
      </c>
      <c r="C16" s="58" t="s">
        <v>221</v>
      </c>
      <c r="D16" s="59"/>
      <c r="E16" s="3"/>
      <c r="F16" s="3"/>
      <c r="G16" s="47">
        <v>35</v>
      </c>
      <c r="H16" s="47">
        <f t="shared" si="1"/>
        <v>8.4</v>
      </c>
      <c r="I16" s="47">
        <f t="shared" si="0"/>
        <v>43.4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H16" s="4"/>
      <c r="BK16" s="3"/>
      <c r="BL16" s="3"/>
      <c r="BM16" s="3"/>
      <c r="BN16" s="3"/>
      <c r="BO16" s="3"/>
      <c r="BP16" s="3"/>
    </row>
    <row r="17" spans="1:68" ht="20.100000000000001" customHeight="1" x14ac:dyDescent="0.4">
      <c r="A17" s="63" t="s">
        <v>236</v>
      </c>
      <c r="B17" s="61">
        <v>152.19999999999999</v>
      </c>
      <c r="C17" s="22" t="s">
        <v>221</v>
      </c>
      <c r="D17" s="62"/>
      <c r="E17" s="3"/>
      <c r="F17" s="3"/>
      <c r="G17" s="47">
        <v>99.75</v>
      </c>
      <c r="H17" s="47">
        <f t="shared" si="1"/>
        <v>23.939999999999998</v>
      </c>
      <c r="I17" s="47">
        <f t="shared" si="0"/>
        <v>123.69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H17" s="4"/>
      <c r="BK17" s="3"/>
      <c r="BL17" s="3"/>
      <c r="BM17" s="3"/>
      <c r="BN17" s="3"/>
      <c r="BO17" s="3"/>
      <c r="BP17" s="3"/>
    </row>
    <row r="18" spans="1:68" ht="20.100000000000001" customHeight="1" x14ac:dyDescent="0.4">
      <c r="A18" s="63" t="s">
        <v>237</v>
      </c>
      <c r="B18" s="61">
        <v>29.37</v>
      </c>
      <c r="C18" s="22" t="s">
        <v>221</v>
      </c>
      <c r="D18" s="62"/>
      <c r="E18" s="3"/>
      <c r="F18" s="3"/>
      <c r="G18" s="47">
        <v>19.25</v>
      </c>
      <c r="H18" s="47">
        <f t="shared" si="1"/>
        <v>4.62</v>
      </c>
      <c r="I18" s="47">
        <f t="shared" si="0"/>
        <v>23.87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H18" s="4"/>
      <c r="BK18" s="3"/>
      <c r="BL18" s="3"/>
      <c r="BM18" s="3"/>
      <c r="BN18" s="3"/>
      <c r="BO18" s="3">
        <v>2</v>
      </c>
      <c r="BP18" s="3"/>
    </row>
    <row r="19" spans="1:68" ht="20.100000000000001" customHeight="1" x14ac:dyDescent="0.4">
      <c r="A19" s="63" t="s">
        <v>238</v>
      </c>
      <c r="B19" s="61">
        <v>61.66</v>
      </c>
      <c r="C19" s="18" t="s">
        <v>221</v>
      </c>
      <c r="D19" s="62"/>
      <c r="E19" s="3"/>
      <c r="F19" s="3"/>
      <c r="G19" s="47">
        <v>40.409999999999997</v>
      </c>
      <c r="H19" s="47">
        <f t="shared" si="1"/>
        <v>9.6983999999999995</v>
      </c>
      <c r="I19" s="47">
        <f t="shared" si="0"/>
        <v>50.108399999999996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H19" s="4"/>
      <c r="BK19" s="3"/>
      <c r="BL19" s="3"/>
      <c r="BM19" s="3"/>
      <c r="BN19" s="3"/>
      <c r="BO19" s="3"/>
      <c r="BP19" s="3"/>
    </row>
    <row r="20" spans="1:68" x14ac:dyDescent="0.4">
      <c r="A20" s="64" t="s">
        <v>239</v>
      </c>
      <c r="B20" s="65">
        <v>6.1</v>
      </c>
      <c r="C20" s="66" t="s">
        <v>240</v>
      </c>
      <c r="D20" s="67"/>
      <c r="G20" s="46">
        <v>4</v>
      </c>
      <c r="H20" s="47">
        <f t="shared" si="1"/>
        <v>0.96</v>
      </c>
      <c r="I20" s="46">
        <f t="shared" si="0"/>
        <v>4.96</v>
      </c>
    </row>
    <row r="21" spans="1:68" x14ac:dyDescent="0.4">
      <c r="A21" s="56" t="s">
        <v>241</v>
      </c>
      <c r="B21" s="57">
        <v>44.25</v>
      </c>
      <c r="C21" s="58" t="s">
        <v>223</v>
      </c>
      <c r="D21" s="59"/>
      <c r="G21" s="46">
        <v>29</v>
      </c>
      <c r="H21" s="47">
        <f t="shared" si="1"/>
        <v>6.96</v>
      </c>
      <c r="I21" s="46">
        <f t="shared" si="0"/>
        <v>35.96</v>
      </c>
    </row>
    <row r="22" spans="1:68" x14ac:dyDescent="0.4">
      <c r="A22" s="56" t="s">
        <v>242</v>
      </c>
      <c r="B22" s="57">
        <v>44.25</v>
      </c>
      <c r="C22" s="58" t="s">
        <v>223</v>
      </c>
      <c r="D22" s="59"/>
      <c r="G22" s="46">
        <v>29</v>
      </c>
      <c r="H22" s="47">
        <f t="shared" si="1"/>
        <v>6.96</v>
      </c>
      <c r="I22" s="46">
        <f t="shared" si="0"/>
        <v>35.96</v>
      </c>
    </row>
    <row r="23" spans="1:68" x14ac:dyDescent="0.4">
      <c r="A23" s="56" t="s">
        <v>243</v>
      </c>
      <c r="B23" s="57">
        <v>53.4</v>
      </c>
      <c r="C23" s="58" t="s">
        <v>223</v>
      </c>
      <c r="D23" s="59"/>
      <c r="G23" s="46">
        <v>35</v>
      </c>
      <c r="H23" s="47">
        <f t="shared" si="1"/>
        <v>8.4</v>
      </c>
      <c r="I23" s="46">
        <f t="shared" si="0"/>
        <v>43.4</v>
      </c>
    </row>
    <row r="24" spans="1:68" x14ac:dyDescent="0.4">
      <c r="A24" s="56" t="s">
        <v>244</v>
      </c>
      <c r="B24" s="57">
        <v>9.16</v>
      </c>
      <c r="C24" s="58" t="s">
        <v>223</v>
      </c>
      <c r="D24" s="59"/>
      <c r="G24" s="46">
        <v>6</v>
      </c>
      <c r="H24" s="47">
        <f t="shared" si="1"/>
        <v>1.44</v>
      </c>
      <c r="I24" s="46">
        <f t="shared" si="0"/>
        <v>7.4399999999999995</v>
      </c>
    </row>
    <row r="25" spans="1:68" x14ac:dyDescent="0.4">
      <c r="A25" s="64" t="s">
        <v>245</v>
      </c>
      <c r="B25" s="65">
        <v>12.21</v>
      </c>
      <c r="C25" s="66" t="s">
        <v>240</v>
      </c>
      <c r="D25" s="67"/>
      <c r="G25" s="46">
        <v>8</v>
      </c>
      <c r="H25" s="47">
        <f t="shared" si="1"/>
        <v>1.92</v>
      </c>
      <c r="I25" s="46">
        <f t="shared" si="0"/>
        <v>9.92</v>
      </c>
    </row>
    <row r="26" spans="1:68" x14ac:dyDescent="0.4">
      <c r="A26" s="64" t="s">
        <v>246</v>
      </c>
      <c r="B26" s="65">
        <v>12.21</v>
      </c>
      <c r="C26" s="66" t="s">
        <v>240</v>
      </c>
      <c r="D26" s="67"/>
      <c r="G26" s="46">
        <v>8</v>
      </c>
      <c r="H26" s="47">
        <f t="shared" si="1"/>
        <v>1.92</v>
      </c>
      <c r="I26" s="46">
        <f t="shared" si="0"/>
        <v>9.92</v>
      </c>
    </row>
    <row r="27" spans="1:68" x14ac:dyDescent="0.4">
      <c r="A27" s="56" t="s">
        <v>247</v>
      </c>
      <c r="B27" s="57">
        <v>251.76</v>
      </c>
      <c r="C27" s="58" t="s">
        <v>223</v>
      </c>
      <c r="D27" s="59"/>
      <c r="G27" s="46">
        <v>165</v>
      </c>
      <c r="H27" s="47">
        <f t="shared" si="1"/>
        <v>39.6</v>
      </c>
      <c r="I27" s="46">
        <f t="shared" si="0"/>
        <v>204.6</v>
      </c>
    </row>
    <row r="28" spans="1:68" x14ac:dyDescent="0.4">
      <c r="A28" s="63" t="s">
        <v>248</v>
      </c>
      <c r="B28" s="61">
        <v>159.97</v>
      </c>
      <c r="C28" s="22" t="s">
        <v>225</v>
      </c>
      <c r="D28" s="62"/>
      <c r="G28" s="46">
        <v>104.84</v>
      </c>
      <c r="H28" s="47">
        <f t="shared" si="1"/>
        <v>25.1616</v>
      </c>
      <c r="I28" s="46">
        <f>SUM(G28:H28)</f>
        <v>130.0016</v>
      </c>
    </row>
    <row r="29" spans="1:68" x14ac:dyDescent="0.4">
      <c r="A29" s="56" t="s">
        <v>249</v>
      </c>
      <c r="B29" s="57">
        <v>198.36</v>
      </c>
      <c r="C29" s="58" t="s">
        <v>223</v>
      </c>
      <c r="D29" s="59"/>
      <c r="G29" s="46">
        <v>130</v>
      </c>
      <c r="H29" s="47">
        <f t="shared" si="1"/>
        <v>31.2</v>
      </c>
      <c r="I29" s="46">
        <f t="shared" si="0"/>
        <v>161.19999999999999</v>
      </c>
    </row>
    <row r="30" spans="1:68" x14ac:dyDescent="0.4">
      <c r="A30" s="56" t="s">
        <v>250</v>
      </c>
      <c r="B30" s="57">
        <v>244.13</v>
      </c>
      <c r="C30" s="58" t="s">
        <v>223</v>
      </c>
      <c r="D30" s="59"/>
      <c r="G30" s="46">
        <v>160</v>
      </c>
      <c r="H30" s="47">
        <f t="shared" si="1"/>
        <v>38.4</v>
      </c>
      <c r="I30" s="46">
        <f t="shared" si="0"/>
        <v>198.4</v>
      </c>
    </row>
    <row r="31" spans="1:68" x14ac:dyDescent="0.4">
      <c r="A31" s="56" t="s">
        <v>251</v>
      </c>
      <c r="B31" s="57">
        <v>44.25</v>
      </c>
      <c r="C31" s="58" t="s">
        <v>223</v>
      </c>
      <c r="D31" s="59"/>
      <c r="G31" s="46">
        <v>29</v>
      </c>
      <c r="H31" s="47">
        <f t="shared" si="1"/>
        <v>6.96</v>
      </c>
      <c r="I31" s="46">
        <f t="shared" si="0"/>
        <v>35.96</v>
      </c>
    </row>
    <row r="32" spans="1:68" x14ac:dyDescent="0.4">
      <c r="A32" s="56" t="s">
        <v>252</v>
      </c>
      <c r="B32" s="57">
        <v>67.14</v>
      </c>
      <c r="C32" s="58" t="s">
        <v>223</v>
      </c>
      <c r="D32" s="59"/>
      <c r="G32" s="46">
        <v>44</v>
      </c>
      <c r="H32" s="47">
        <f t="shared" si="1"/>
        <v>10.559999999999999</v>
      </c>
      <c r="I32" s="46">
        <f t="shared" si="0"/>
        <v>54.56</v>
      </c>
    </row>
    <row r="33" spans="1:9" x14ac:dyDescent="0.4">
      <c r="A33" s="56" t="s">
        <v>253</v>
      </c>
      <c r="B33" s="57">
        <v>89.26</v>
      </c>
      <c r="C33" s="58" t="s">
        <v>223</v>
      </c>
      <c r="D33" s="59"/>
      <c r="G33" s="46">
        <v>58.5</v>
      </c>
      <c r="H33" s="47">
        <f t="shared" si="1"/>
        <v>14.04</v>
      </c>
      <c r="I33" s="46">
        <f t="shared" si="0"/>
        <v>72.539999999999992</v>
      </c>
    </row>
    <row r="34" spans="1:9" x14ac:dyDescent="0.4">
      <c r="A34" s="56" t="s">
        <v>254</v>
      </c>
      <c r="B34" s="57">
        <v>111.38</v>
      </c>
      <c r="C34" s="58" t="s">
        <v>223</v>
      </c>
      <c r="D34" s="59"/>
      <c r="G34" s="46">
        <v>73</v>
      </c>
      <c r="H34" s="47">
        <f t="shared" si="1"/>
        <v>17.52</v>
      </c>
      <c r="I34" s="46">
        <f t="shared" si="0"/>
        <v>90.52</v>
      </c>
    </row>
    <row r="35" spans="1:9" x14ac:dyDescent="0.4">
      <c r="A35" s="56" t="s">
        <v>255</v>
      </c>
      <c r="B35" s="57">
        <v>67.14</v>
      </c>
      <c r="C35" s="58" t="s">
        <v>223</v>
      </c>
      <c r="D35" s="59"/>
      <c r="G35" s="46">
        <v>44</v>
      </c>
      <c r="H35" s="47">
        <f t="shared" si="1"/>
        <v>10.559999999999999</v>
      </c>
      <c r="I35" s="46">
        <f t="shared" si="0"/>
        <v>54.56</v>
      </c>
    </row>
    <row r="36" spans="1:9" x14ac:dyDescent="0.4">
      <c r="A36" s="56" t="s">
        <v>256</v>
      </c>
      <c r="B36" s="57">
        <v>100.7</v>
      </c>
      <c r="C36" s="58" t="s">
        <v>223</v>
      </c>
      <c r="D36" s="59"/>
      <c r="G36" s="46">
        <v>66</v>
      </c>
      <c r="H36" s="47">
        <f t="shared" si="1"/>
        <v>15.84</v>
      </c>
      <c r="I36" s="46">
        <f t="shared" si="0"/>
        <v>81.84</v>
      </c>
    </row>
    <row r="37" spans="1:9" x14ac:dyDescent="0.4">
      <c r="A37" s="56" t="s">
        <v>257</v>
      </c>
      <c r="B37" s="57">
        <v>134.27000000000001</v>
      </c>
      <c r="C37" s="58" t="s">
        <v>223</v>
      </c>
      <c r="D37" s="59"/>
      <c r="G37" s="46">
        <v>88</v>
      </c>
      <c r="H37" s="47">
        <f t="shared" si="1"/>
        <v>21.119999999999997</v>
      </c>
      <c r="I37" s="46">
        <f t="shared" si="0"/>
        <v>109.12</v>
      </c>
    </row>
    <row r="38" spans="1:9" x14ac:dyDescent="0.4">
      <c r="A38" s="56" t="s">
        <v>258</v>
      </c>
      <c r="B38" s="57">
        <v>167.84</v>
      </c>
      <c r="C38" s="58" t="s">
        <v>223</v>
      </c>
      <c r="D38" s="59"/>
      <c r="G38" s="46">
        <v>110</v>
      </c>
      <c r="H38" s="47">
        <f t="shared" si="1"/>
        <v>26.4</v>
      </c>
      <c r="I38" s="46">
        <f t="shared" si="0"/>
        <v>136.4</v>
      </c>
    </row>
    <row r="39" spans="1:9" x14ac:dyDescent="0.4">
      <c r="A39" s="56" t="s">
        <v>259</v>
      </c>
      <c r="B39" s="57">
        <v>88.5</v>
      </c>
      <c r="C39" s="58" t="s">
        <v>223</v>
      </c>
      <c r="D39" s="59"/>
      <c r="G39" s="46">
        <v>58</v>
      </c>
      <c r="H39" s="47">
        <f t="shared" si="1"/>
        <v>13.92</v>
      </c>
      <c r="I39" s="46">
        <f t="shared" si="0"/>
        <v>71.92</v>
      </c>
    </row>
    <row r="40" spans="1:9" x14ac:dyDescent="0.4">
      <c r="A40" s="56" t="s">
        <v>260</v>
      </c>
      <c r="B40" s="57">
        <v>112.91</v>
      </c>
      <c r="C40" s="58" t="s">
        <v>223</v>
      </c>
      <c r="D40" s="59"/>
      <c r="G40" s="46">
        <v>74</v>
      </c>
      <c r="H40" s="47">
        <f t="shared" si="1"/>
        <v>17.759999999999998</v>
      </c>
      <c r="I40" s="46">
        <f t="shared" si="0"/>
        <v>91.759999999999991</v>
      </c>
    </row>
    <row r="41" spans="1:9" x14ac:dyDescent="0.4">
      <c r="A41" s="63" t="s">
        <v>261</v>
      </c>
      <c r="B41" s="61">
        <v>73.59</v>
      </c>
      <c r="C41" s="22" t="s">
        <v>225</v>
      </c>
      <c r="D41" s="62"/>
      <c r="G41" s="46">
        <v>48.23</v>
      </c>
      <c r="H41" s="47">
        <f t="shared" si="1"/>
        <v>11.575199999999999</v>
      </c>
      <c r="I41" s="46">
        <f>SUM(G41:H41)</f>
        <v>59.805199999999999</v>
      </c>
    </row>
    <row r="42" spans="1:9" x14ac:dyDescent="0.4">
      <c r="A42" s="56" t="s">
        <v>262</v>
      </c>
      <c r="B42" s="57">
        <v>12.21</v>
      </c>
      <c r="C42" s="58" t="s">
        <v>223</v>
      </c>
      <c r="D42" s="59"/>
      <c r="G42" s="46">
        <v>8</v>
      </c>
      <c r="H42" s="47">
        <f t="shared" si="1"/>
        <v>1.92</v>
      </c>
      <c r="I42" s="46">
        <f t="shared" si="0"/>
        <v>9.92</v>
      </c>
    </row>
    <row r="43" spans="1:9" x14ac:dyDescent="0.4">
      <c r="A43" s="63" t="s">
        <v>263</v>
      </c>
      <c r="B43" s="61">
        <v>111.97</v>
      </c>
      <c r="C43" s="22" t="s">
        <v>225</v>
      </c>
      <c r="D43" s="62"/>
      <c r="G43" s="46">
        <v>73.38</v>
      </c>
      <c r="H43" s="47">
        <f t="shared" si="1"/>
        <v>17.611199999999997</v>
      </c>
      <c r="I43" s="46">
        <f t="shared" si="0"/>
        <v>90.991199999999992</v>
      </c>
    </row>
    <row r="44" spans="1:9" x14ac:dyDescent="0.4">
      <c r="A44" s="56" t="s">
        <v>264</v>
      </c>
      <c r="B44" s="57">
        <v>38.15</v>
      </c>
      <c r="C44" s="58" t="s">
        <v>223</v>
      </c>
      <c r="D44" s="59"/>
      <c r="G44" s="46">
        <v>25</v>
      </c>
      <c r="H44" s="47">
        <f t="shared" si="1"/>
        <v>6</v>
      </c>
      <c r="I44" s="46">
        <f t="shared" si="0"/>
        <v>31</v>
      </c>
    </row>
    <row r="45" spans="1:9" x14ac:dyDescent="0.4">
      <c r="A45" s="56" t="s">
        <v>265</v>
      </c>
      <c r="B45" s="57">
        <v>53.4</v>
      </c>
      <c r="C45" s="58" t="s">
        <v>223</v>
      </c>
      <c r="D45" s="59"/>
      <c r="G45" s="46">
        <v>35</v>
      </c>
      <c r="H45" s="47">
        <f t="shared" si="1"/>
        <v>8.4</v>
      </c>
      <c r="I45" s="46">
        <f t="shared" si="0"/>
        <v>43.4</v>
      </c>
    </row>
    <row r="46" spans="1:9" x14ac:dyDescent="0.4">
      <c r="A46" s="56" t="s">
        <v>266</v>
      </c>
      <c r="B46" s="57">
        <v>36.619999999999997</v>
      </c>
      <c r="C46" s="58" t="s">
        <v>223</v>
      </c>
      <c r="D46" s="59"/>
      <c r="G46" s="46">
        <v>24</v>
      </c>
      <c r="H46" s="47">
        <f t="shared" si="1"/>
        <v>5.76</v>
      </c>
      <c r="I46" s="46">
        <f t="shared" si="0"/>
        <v>29.759999999999998</v>
      </c>
    </row>
    <row r="47" spans="1:9" x14ac:dyDescent="0.4">
      <c r="A47" s="56" t="s">
        <v>267</v>
      </c>
      <c r="B47" s="57">
        <v>8.39</v>
      </c>
      <c r="C47" s="58" t="s">
        <v>240</v>
      </c>
      <c r="D47" s="59"/>
      <c r="G47" s="46">
        <v>5.5</v>
      </c>
      <c r="H47" s="47">
        <f t="shared" si="1"/>
        <v>1.3199999999999998</v>
      </c>
      <c r="I47" s="46">
        <f t="shared" si="0"/>
        <v>6.82</v>
      </c>
    </row>
    <row r="48" spans="1:9" x14ac:dyDescent="0.4">
      <c r="A48" s="56" t="s">
        <v>268</v>
      </c>
      <c r="B48" s="57">
        <v>45.78</v>
      </c>
      <c r="C48" s="58" t="s">
        <v>221</v>
      </c>
      <c r="D48" s="59"/>
      <c r="G48" s="46">
        <v>30</v>
      </c>
      <c r="H48" s="47">
        <f t="shared" si="1"/>
        <v>7.1999999999999993</v>
      </c>
      <c r="I48" s="46">
        <f t="shared" si="0"/>
        <v>37.200000000000003</v>
      </c>
    </row>
    <row r="49" spans="1:9" x14ac:dyDescent="0.4">
      <c r="A49" s="56" t="s">
        <v>269</v>
      </c>
      <c r="B49" s="57">
        <v>183.1</v>
      </c>
      <c r="C49" s="58" t="s">
        <v>221</v>
      </c>
      <c r="D49" s="59"/>
      <c r="G49" s="46">
        <v>120</v>
      </c>
      <c r="H49" s="47">
        <f t="shared" si="1"/>
        <v>28.799999999999997</v>
      </c>
      <c r="I49" s="46">
        <f t="shared" si="0"/>
        <v>148.80000000000001</v>
      </c>
    </row>
    <row r="50" spans="1:9" x14ac:dyDescent="0.4">
      <c r="A50" s="56" t="s">
        <v>270</v>
      </c>
      <c r="B50" s="57">
        <v>53.4</v>
      </c>
      <c r="C50" s="58" t="s">
        <v>221</v>
      </c>
      <c r="D50" s="59"/>
      <c r="G50" s="46">
        <v>35</v>
      </c>
      <c r="H50" s="47">
        <f t="shared" si="1"/>
        <v>8.4</v>
      </c>
      <c r="I50" s="46">
        <f t="shared" si="0"/>
        <v>43.4</v>
      </c>
    </row>
    <row r="51" spans="1:9" x14ac:dyDescent="0.4">
      <c r="A51" s="56" t="s">
        <v>271</v>
      </c>
      <c r="B51" s="57">
        <v>198.36</v>
      </c>
      <c r="C51" s="58" t="s">
        <v>221</v>
      </c>
      <c r="D51" s="59"/>
      <c r="G51" s="46">
        <v>130</v>
      </c>
      <c r="H51" s="47">
        <f t="shared" si="1"/>
        <v>31.2</v>
      </c>
      <c r="I51" s="46">
        <f t="shared" si="0"/>
        <v>161.19999999999999</v>
      </c>
    </row>
    <row r="52" spans="1:9" x14ac:dyDescent="0.4">
      <c r="A52" s="68" t="s">
        <v>272</v>
      </c>
      <c r="B52" s="61">
        <v>93.29</v>
      </c>
      <c r="C52" s="18" t="s">
        <v>221</v>
      </c>
      <c r="D52" s="62"/>
      <c r="G52" s="46">
        <v>61.14</v>
      </c>
      <c r="H52" s="47">
        <f t="shared" si="1"/>
        <v>14.6736</v>
      </c>
      <c r="I52" s="46">
        <f t="shared" si="0"/>
        <v>75.813600000000008</v>
      </c>
    </row>
    <row r="53" spans="1:9" x14ac:dyDescent="0.4">
      <c r="A53" s="56" t="s">
        <v>273</v>
      </c>
      <c r="B53" s="57">
        <v>38.15</v>
      </c>
      <c r="C53" s="58" t="s">
        <v>240</v>
      </c>
      <c r="D53" s="59"/>
      <c r="G53" s="46">
        <v>25</v>
      </c>
      <c r="H53" s="47">
        <f t="shared" si="1"/>
        <v>6</v>
      </c>
      <c r="I53" s="46">
        <f t="shared" si="0"/>
        <v>31</v>
      </c>
    </row>
    <row r="54" spans="1:9" x14ac:dyDescent="0.4">
      <c r="A54" s="56" t="s">
        <v>274</v>
      </c>
      <c r="B54" s="57">
        <v>27.47</v>
      </c>
      <c r="C54" s="58" t="s">
        <v>240</v>
      </c>
      <c r="D54" s="59"/>
      <c r="G54" s="46">
        <v>18</v>
      </c>
      <c r="H54" s="47">
        <f t="shared" si="1"/>
        <v>4.32</v>
      </c>
      <c r="I54" s="46">
        <f t="shared" si="0"/>
        <v>22.32</v>
      </c>
    </row>
    <row r="55" spans="1:9" x14ac:dyDescent="0.4">
      <c r="A55" s="56" t="s">
        <v>275</v>
      </c>
      <c r="B55" s="57">
        <v>76.290000000000006</v>
      </c>
      <c r="C55" s="58" t="s">
        <v>223</v>
      </c>
      <c r="D55" s="59"/>
      <c r="G55" s="46">
        <v>50</v>
      </c>
      <c r="H55" s="47">
        <f t="shared" si="1"/>
        <v>12</v>
      </c>
      <c r="I55" s="46">
        <f t="shared" si="0"/>
        <v>62</v>
      </c>
    </row>
    <row r="56" spans="1:9" x14ac:dyDescent="0.4">
      <c r="A56" s="56" t="s">
        <v>276</v>
      </c>
      <c r="B56" s="57">
        <v>91.55</v>
      </c>
      <c r="C56" s="58" t="s">
        <v>223</v>
      </c>
      <c r="D56" s="59"/>
      <c r="G56" s="46">
        <v>60</v>
      </c>
      <c r="H56" s="47">
        <f t="shared" si="1"/>
        <v>14.399999999999999</v>
      </c>
      <c r="I56" s="46">
        <f t="shared" si="0"/>
        <v>74.400000000000006</v>
      </c>
    </row>
    <row r="57" spans="1:9" x14ac:dyDescent="0.4">
      <c r="A57" s="56" t="s">
        <v>277</v>
      </c>
      <c r="B57" s="57">
        <v>114.44</v>
      </c>
      <c r="C57" s="58" t="s">
        <v>223</v>
      </c>
      <c r="D57" s="59"/>
      <c r="G57" s="46">
        <v>75</v>
      </c>
      <c r="H57" s="47">
        <f t="shared" si="1"/>
        <v>18</v>
      </c>
      <c r="I57" s="46">
        <f t="shared" si="0"/>
        <v>93</v>
      </c>
    </row>
    <row r="58" spans="1:9" x14ac:dyDescent="0.4">
      <c r="A58" s="56" t="s">
        <v>278</v>
      </c>
      <c r="B58" s="57">
        <v>106.81</v>
      </c>
      <c r="C58" s="58" t="s">
        <v>240</v>
      </c>
      <c r="D58" s="59"/>
      <c r="G58" s="46">
        <v>70</v>
      </c>
      <c r="H58" s="47">
        <f t="shared" si="1"/>
        <v>16.8</v>
      </c>
      <c r="I58" s="46">
        <f t="shared" si="0"/>
        <v>86.8</v>
      </c>
    </row>
    <row r="59" spans="1:9" x14ac:dyDescent="0.4">
      <c r="A59" s="56" t="s">
        <v>279</v>
      </c>
      <c r="B59" s="57">
        <v>76.290000000000006</v>
      </c>
      <c r="C59" s="58" t="s">
        <v>240</v>
      </c>
      <c r="D59" s="59"/>
      <c r="G59" s="46">
        <v>50</v>
      </c>
      <c r="H59" s="47">
        <f t="shared" si="1"/>
        <v>12</v>
      </c>
      <c r="I59" s="46">
        <f t="shared" si="0"/>
        <v>62</v>
      </c>
    </row>
    <row r="60" spans="1:9" x14ac:dyDescent="0.4">
      <c r="A60" s="56" t="s">
        <v>280</v>
      </c>
      <c r="B60" s="57">
        <v>54.93</v>
      </c>
      <c r="C60" s="58" t="s">
        <v>240</v>
      </c>
      <c r="D60" s="59"/>
      <c r="G60" s="46">
        <v>36</v>
      </c>
      <c r="H60" s="47">
        <f t="shared" si="1"/>
        <v>8.64</v>
      </c>
      <c r="I60" s="46">
        <f t="shared" si="0"/>
        <v>44.64</v>
      </c>
    </row>
    <row r="61" spans="1:9" x14ac:dyDescent="0.4">
      <c r="A61" s="56" t="s">
        <v>281</v>
      </c>
      <c r="B61" s="57">
        <v>27.47</v>
      </c>
      <c r="C61" s="58" t="s">
        <v>240</v>
      </c>
      <c r="D61" s="59"/>
      <c r="G61" s="46">
        <v>18</v>
      </c>
      <c r="H61" s="47">
        <f t="shared" si="1"/>
        <v>4.32</v>
      </c>
      <c r="I61" s="46">
        <f t="shared" si="0"/>
        <v>22.32</v>
      </c>
    </row>
    <row r="62" spans="1:9" x14ac:dyDescent="0.4">
      <c r="A62" s="56" t="s">
        <v>282</v>
      </c>
      <c r="B62" s="57">
        <v>38.15</v>
      </c>
      <c r="C62" s="58" t="s">
        <v>240</v>
      </c>
      <c r="D62" s="59"/>
      <c r="G62" s="46">
        <v>25</v>
      </c>
      <c r="H62" s="47">
        <f t="shared" si="1"/>
        <v>6</v>
      </c>
      <c r="I62" s="46">
        <f t="shared" si="0"/>
        <v>31</v>
      </c>
    </row>
    <row r="63" spans="1:9" x14ac:dyDescent="0.4">
      <c r="A63" s="64" t="s">
        <v>283</v>
      </c>
      <c r="B63" s="65">
        <v>8.39</v>
      </c>
      <c r="C63" s="66" t="s">
        <v>240</v>
      </c>
      <c r="D63" s="67"/>
      <c r="G63" s="46">
        <v>5.5</v>
      </c>
      <c r="H63" s="47">
        <f t="shared" si="1"/>
        <v>1.3199999999999998</v>
      </c>
      <c r="I63" s="46">
        <f t="shared" si="0"/>
        <v>6.82</v>
      </c>
    </row>
    <row r="64" spans="1:9" x14ac:dyDescent="0.4">
      <c r="A64" s="64" t="s">
        <v>284</v>
      </c>
      <c r="B64" s="65">
        <v>13.73</v>
      </c>
      <c r="C64" s="66" t="s">
        <v>240</v>
      </c>
      <c r="D64" s="67"/>
      <c r="G64" s="46">
        <v>9</v>
      </c>
      <c r="H64" s="47">
        <f t="shared" si="1"/>
        <v>2.16</v>
      </c>
      <c r="I64" s="46">
        <f t="shared" si="0"/>
        <v>11.16</v>
      </c>
    </row>
    <row r="65" spans="1:9" x14ac:dyDescent="0.4">
      <c r="A65" s="64" t="s">
        <v>285</v>
      </c>
      <c r="B65" s="65">
        <v>15.26</v>
      </c>
      <c r="C65" s="66" t="s">
        <v>240</v>
      </c>
      <c r="D65" s="67"/>
      <c r="G65" s="46">
        <v>10</v>
      </c>
      <c r="H65" s="47">
        <f t="shared" si="1"/>
        <v>2.4</v>
      </c>
      <c r="I65" s="46">
        <f t="shared" si="0"/>
        <v>12.4</v>
      </c>
    </row>
    <row r="66" spans="1:9" x14ac:dyDescent="0.4">
      <c r="A66" s="64" t="s">
        <v>286</v>
      </c>
      <c r="B66" s="65">
        <v>13.73</v>
      </c>
      <c r="C66" s="66" t="s">
        <v>240</v>
      </c>
      <c r="D66" s="67"/>
      <c r="G66" s="46">
        <v>9</v>
      </c>
      <c r="H66" s="47">
        <f t="shared" si="1"/>
        <v>2.16</v>
      </c>
      <c r="I66" s="46">
        <f t="shared" si="0"/>
        <v>11.16</v>
      </c>
    </row>
    <row r="67" spans="1:9" x14ac:dyDescent="0.4">
      <c r="A67" s="64" t="s">
        <v>287</v>
      </c>
      <c r="B67" s="65">
        <v>8.39</v>
      </c>
      <c r="C67" s="66" t="s">
        <v>240</v>
      </c>
      <c r="D67" s="67"/>
      <c r="G67" s="46">
        <v>5.5</v>
      </c>
      <c r="H67" s="47">
        <f t="shared" si="1"/>
        <v>1.3199999999999998</v>
      </c>
      <c r="I67" s="46">
        <f t="shared" si="0"/>
        <v>6.82</v>
      </c>
    </row>
    <row r="68" spans="1:9" x14ac:dyDescent="0.4">
      <c r="A68" s="64" t="s">
        <v>288</v>
      </c>
      <c r="B68" s="65">
        <v>13.73</v>
      </c>
      <c r="C68" s="66" t="s">
        <v>240</v>
      </c>
      <c r="D68" s="67"/>
      <c r="G68" s="46">
        <v>9</v>
      </c>
      <c r="H68" s="47">
        <f t="shared" si="1"/>
        <v>2.16</v>
      </c>
      <c r="I68" s="46">
        <f t="shared" si="0"/>
        <v>11.16</v>
      </c>
    </row>
    <row r="69" spans="1:9" x14ac:dyDescent="0.4">
      <c r="A69" s="64" t="s">
        <v>289</v>
      </c>
      <c r="B69" s="65">
        <v>13.73</v>
      </c>
      <c r="C69" s="66" t="s">
        <v>240</v>
      </c>
      <c r="D69" s="67"/>
      <c r="G69" s="46">
        <v>9</v>
      </c>
      <c r="H69" s="47">
        <f t="shared" si="1"/>
        <v>2.16</v>
      </c>
      <c r="I69" s="46">
        <f t="shared" ref="I69:I81" si="2">SUM(G69:H69)</f>
        <v>11.16</v>
      </c>
    </row>
    <row r="70" spans="1:9" x14ac:dyDescent="0.4">
      <c r="A70" s="63" t="s">
        <v>290</v>
      </c>
      <c r="B70" s="61">
        <v>48.2</v>
      </c>
      <c r="C70" s="18" t="s">
        <v>291</v>
      </c>
      <c r="D70" s="62"/>
      <c r="G70" s="46">
        <v>31.59</v>
      </c>
      <c r="H70" s="47">
        <f t="shared" ref="H70:H81" si="3">G70*24%</f>
        <v>7.5815999999999999</v>
      </c>
      <c r="I70" s="46">
        <f t="shared" si="2"/>
        <v>39.171599999999998</v>
      </c>
    </row>
    <row r="71" spans="1:9" x14ac:dyDescent="0.4">
      <c r="A71" s="63" t="s">
        <v>292</v>
      </c>
      <c r="B71" s="61">
        <v>13.49</v>
      </c>
      <c r="C71" s="18" t="s">
        <v>291</v>
      </c>
      <c r="D71" s="62"/>
      <c r="G71" s="46">
        <v>8.84</v>
      </c>
      <c r="H71" s="47">
        <f t="shared" si="3"/>
        <v>2.1215999999999999</v>
      </c>
      <c r="I71" s="46">
        <f t="shared" si="2"/>
        <v>10.961600000000001</v>
      </c>
    </row>
    <row r="72" spans="1:9" x14ac:dyDescent="0.4">
      <c r="A72" s="56" t="s">
        <v>293</v>
      </c>
      <c r="B72" s="57">
        <v>137.32</v>
      </c>
      <c r="C72" s="58" t="s">
        <v>221</v>
      </c>
      <c r="D72" s="59"/>
      <c r="G72" s="46">
        <v>90</v>
      </c>
      <c r="H72" s="47">
        <f t="shared" si="3"/>
        <v>21.599999999999998</v>
      </c>
      <c r="I72" s="46">
        <f t="shared" si="2"/>
        <v>111.6</v>
      </c>
    </row>
    <row r="73" spans="1:9" ht="36" x14ac:dyDescent="0.4">
      <c r="A73" s="56" t="s">
        <v>294</v>
      </c>
      <c r="B73" s="57">
        <v>15.26</v>
      </c>
      <c r="C73" s="58" t="s">
        <v>223</v>
      </c>
      <c r="D73" s="59"/>
      <c r="G73" s="47">
        <v>10</v>
      </c>
      <c r="H73" s="47">
        <f t="shared" si="3"/>
        <v>2.4</v>
      </c>
      <c r="I73" s="47">
        <f t="shared" si="2"/>
        <v>12.4</v>
      </c>
    </row>
    <row r="74" spans="1:9" x14ac:dyDescent="0.4">
      <c r="A74" s="56" t="s">
        <v>295</v>
      </c>
      <c r="B74" s="57">
        <v>18.309999999999999</v>
      </c>
      <c r="C74" s="58" t="s">
        <v>223</v>
      </c>
      <c r="D74" s="59"/>
      <c r="G74" s="44">
        <v>12</v>
      </c>
      <c r="H74" s="44">
        <f t="shared" si="3"/>
        <v>2.88</v>
      </c>
      <c r="I74" s="44">
        <f t="shared" si="2"/>
        <v>14.879999999999999</v>
      </c>
    </row>
    <row r="75" spans="1:9" x14ac:dyDescent="0.4">
      <c r="A75" s="60" t="s">
        <v>296</v>
      </c>
      <c r="B75" s="65">
        <v>15.26</v>
      </c>
      <c r="C75" s="66" t="s">
        <v>240</v>
      </c>
      <c r="D75" s="67"/>
      <c r="G75" s="46">
        <v>10</v>
      </c>
      <c r="H75" s="47">
        <f t="shared" si="3"/>
        <v>2.4</v>
      </c>
      <c r="I75" s="46">
        <f t="shared" si="2"/>
        <v>12.4</v>
      </c>
    </row>
    <row r="76" spans="1:9" x14ac:dyDescent="0.4">
      <c r="A76" s="60" t="s">
        <v>297</v>
      </c>
      <c r="B76" s="65">
        <v>32.04</v>
      </c>
      <c r="C76" s="66" t="s">
        <v>221</v>
      </c>
      <c r="D76" s="67"/>
      <c r="G76" s="46">
        <v>21</v>
      </c>
      <c r="H76" s="47">
        <f t="shared" si="3"/>
        <v>5.04</v>
      </c>
      <c r="I76" s="46">
        <f t="shared" si="2"/>
        <v>26.04</v>
      </c>
    </row>
    <row r="77" spans="1:9" x14ac:dyDescent="0.4">
      <c r="A77" s="60" t="s">
        <v>298</v>
      </c>
      <c r="B77" s="65">
        <v>48.06</v>
      </c>
      <c r="C77" s="66" t="s">
        <v>221</v>
      </c>
      <c r="D77" s="67"/>
      <c r="G77" s="46">
        <v>31.5</v>
      </c>
      <c r="H77" s="47">
        <f t="shared" si="3"/>
        <v>7.56</v>
      </c>
      <c r="I77" s="46">
        <f t="shared" si="2"/>
        <v>39.06</v>
      </c>
    </row>
    <row r="78" spans="1:9" x14ac:dyDescent="0.4">
      <c r="A78" s="60" t="s">
        <v>299</v>
      </c>
      <c r="B78" s="65">
        <v>72.099999999999994</v>
      </c>
      <c r="C78" s="66" t="s">
        <v>221</v>
      </c>
      <c r="D78" s="67"/>
      <c r="G78" s="46">
        <v>47.25</v>
      </c>
      <c r="H78" s="47">
        <f t="shared" si="3"/>
        <v>11.34</v>
      </c>
      <c r="I78" s="46">
        <f t="shared" si="2"/>
        <v>58.59</v>
      </c>
    </row>
    <row r="79" spans="1:9" x14ac:dyDescent="0.4">
      <c r="A79" s="60" t="s">
        <v>300</v>
      </c>
      <c r="B79" s="65">
        <v>108.15</v>
      </c>
      <c r="C79" s="66" t="s">
        <v>221</v>
      </c>
      <c r="D79" s="67"/>
      <c r="G79" s="46">
        <v>70.88</v>
      </c>
      <c r="H79" s="47">
        <f t="shared" si="3"/>
        <v>17.011199999999999</v>
      </c>
      <c r="I79" s="46">
        <f t="shared" si="2"/>
        <v>87.891199999999998</v>
      </c>
    </row>
    <row r="80" spans="1:9" x14ac:dyDescent="0.4">
      <c r="A80" s="60" t="s">
        <v>301</v>
      </c>
      <c r="B80" s="90">
        <v>162.22999999999999</v>
      </c>
      <c r="C80" s="66" t="s">
        <v>221</v>
      </c>
      <c r="D80" s="67"/>
      <c r="G80" s="46">
        <v>106.32</v>
      </c>
      <c r="H80" s="47">
        <f t="shared" si="3"/>
        <v>25.516799999999996</v>
      </c>
      <c r="I80" s="46">
        <f t="shared" si="2"/>
        <v>131.83679999999998</v>
      </c>
    </row>
    <row r="81" spans="1:9" ht="18.600000000000001" thickBot="1" x14ac:dyDescent="0.45">
      <c r="A81" s="69" t="s">
        <v>302</v>
      </c>
      <c r="B81" s="70">
        <v>243.34</v>
      </c>
      <c r="C81" s="71" t="s">
        <v>221</v>
      </c>
      <c r="D81" s="72"/>
      <c r="G81" s="46">
        <v>159.47999999999999</v>
      </c>
      <c r="H81" s="47">
        <f t="shared" si="3"/>
        <v>38.275199999999998</v>
      </c>
      <c r="I81" s="46">
        <f t="shared" si="2"/>
        <v>197.7552</v>
      </c>
    </row>
    <row r="83" spans="1:9" ht="18.600000000000001" customHeight="1" x14ac:dyDescent="0.4">
      <c r="A83" s="134" t="s">
        <v>303</v>
      </c>
      <c r="B83" s="134"/>
      <c r="C83" s="134"/>
      <c r="D83" s="134"/>
    </row>
    <row r="84" spans="1:9" x14ac:dyDescent="0.4">
      <c r="A84" s="73"/>
      <c r="B84" s="74"/>
      <c r="C84" s="75"/>
      <c r="D84" s="76"/>
    </row>
  </sheetData>
  <sheetProtection algorithmName="SHA-512" hashValue="OodCqwBXgG18frg/quU9q/uEqBE3Od3QKy2xVRHLrw4ERNdzxgGcj15aKotS/Ocb19i/D9aBInFA9/1dqnfqEg==" saltValue="ektSVZ93cYV12+9Q8R0pYA==" spinCount="100000" sheet="1" objects="1" scenarios="1"/>
  <mergeCells count="4">
    <mergeCell ref="A1:D1"/>
    <mergeCell ref="A2:D2"/>
    <mergeCell ref="B3:C3"/>
    <mergeCell ref="A83:D83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G21"/>
  <sheetViews>
    <sheetView tabSelected="1" topLeftCell="A3" zoomScale="85" zoomScaleNormal="85" workbookViewId="0">
      <selection activeCell="E6" sqref="E6:E9"/>
    </sheetView>
  </sheetViews>
  <sheetFormatPr baseColWidth="10" defaultRowHeight="14.4" x14ac:dyDescent="0.3"/>
  <cols>
    <col min="1" max="1" width="35.33203125" customWidth="1"/>
    <col min="2" max="2" width="13.88671875" customWidth="1"/>
    <col min="3" max="3" width="14.5546875" customWidth="1"/>
    <col min="4" max="4" width="18.21875" customWidth="1"/>
    <col min="5" max="5" width="15.6640625" customWidth="1"/>
    <col min="6" max="6" width="24.88671875" customWidth="1"/>
    <col min="7" max="7" width="23.33203125" customWidth="1"/>
  </cols>
  <sheetData>
    <row r="1" spans="1:7" ht="21.6" x14ac:dyDescent="0.5">
      <c r="A1" s="139" t="s">
        <v>311</v>
      </c>
      <c r="B1" s="140"/>
      <c r="C1" s="140"/>
      <c r="D1" s="140"/>
      <c r="E1" s="140"/>
      <c r="F1" s="140"/>
      <c r="G1" s="140"/>
    </row>
    <row r="2" spans="1:7" ht="22.2" thickBot="1" x14ac:dyDescent="0.55000000000000004">
      <c r="A2" s="141" t="s">
        <v>312</v>
      </c>
      <c r="B2" s="142"/>
      <c r="C2" s="142"/>
      <c r="D2" s="142"/>
      <c r="E2" s="142"/>
      <c r="F2" s="142"/>
      <c r="G2" s="142"/>
    </row>
    <row r="3" spans="1:7" ht="16.2" x14ac:dyDescent="0.35">
      <c r="A3" s="93"/>
      <c r="B3" s="93"/>
      <c r="C3" s="93"/>
      <c r="D3" s="93"/>
      <c r="E3" s="93"/>
      <c r="F3" s="93"/>
      <c r="G3" s="93"/>
    </row>
    <row r="4" spans="1:7" ht="16.2" x14ac:dyDescent="0.35">
      <c r="A4" s="93"/>
      <c r="B4" s="93"/>
      <c r="C4" s="93"/>
      <c r="D4" s="93"/>
      <c r="E4" s="93"/>
      <c r="F4" s="93"/>
      <c r="G4" s="93"/>
    </row>
    <row r="5" spans="1:7" ht="76.5" customHeight="1" x14ac:dyDescent="0.35">
      <c r="A5" s="94"/>
      <c r="B5" s="95" t="s">
        <v>325</v>
      </c>
      <c r="C5" s="96" t="s">
        <v>313</v>
      </c>
      <c r="D5" s="97" t="s">
        <v>314</v>
      </c>
      <c r="E5" s="97" t="s">
        <v>315</v>
      </c>
      <c r="F5" s="97" t="s">
        <v>316</v>
      </c>
      <c r="G5" s="98" t="s">
        <v>317</v>
      </c>
    </row>
    <row r="6" spans="1:7" ht="16.2" x14ac:dyDescent="0.3">
      <c r="A6" s="143" t="s">
        <v>326</v>
      </c>
      <c r="B6" s="144">
        <v>320</v>
      </c>
      <c r="C6" s="144">
        <v>31</v>
      </c>
      <c r="D6" s="96" t="s">
        <v>318</v>
      </c>
      <c r="E6" s="99"/>
      <c r="F6" s="144">
        <f>E9+E8+E7+E6</f>
        <v>0</v>
      </c>
      <c r="G6" s="145">
        <f>B6*F6</f>
        <v>0</v>
      </c>
    </row>
    <row r="7" spans="1:7" ht="32.4" x14ac:dyDescent="0.3">
      <c r="A7" s="143"/>
      <c r="B7" s="144"/>
      <c r="C7" s="144"/>
      <c r="D7" s="96" t="s">
        <v>319</v>
      </c>
      <c r="E7" s="99"/>
      <c r="F7" s="144"/>
      <c r="G7" s="145"/>
    </row>
    <row r="8" spans="1:7" ht="16.2" x14ac:dyDescent="0.3">
      <c r="A8" s="143"/>
      <c r="B8" s="144"/>
      <c r="C8" s="144"/>
      <c r="D8" s="96" t="s">
        <v>320</v>
      </c>
      <c r="E8" s="99"/>
      <c r="F8" s="144"/>
      <c r="G8" s="145"/>
    </row>
    <row r="9" spans="1:7" ht="16.2" x14ac:dyDescent="0.3">
      <c r="A9" s="143"/>
      <c r="B9" s="144"/>
      <c r="C9" s="144"/>
      <c r="D9" s="96" t="s">
        <v>321</v>
      </c>
      <c r="E9" s="99"/>
      <c r="F9" s="144"/>
      <c r="G9" s="145"/>
    </row>
    <row r="10" spans="1:7" ht="28.5" customHeight="1" x14ac:dyDescent="0.3">
      <c r="A10" s="101"/>
      <c r="B10" s="102"/>
      <c r="C10" s="103"/>
      <c r="D10" s="104"/>
      <c r="E10" s="105"/>
      <c r="F10" s="106"/>
      <c r="G10" s="107"/>
    </row>
    <row r="11" spans="1:7" ht="48.6" x14ac:dyDescent="0.3">
      <c r="A11" s="108" t="s">
        <v>330</v>
      </c>
      <c r="B11" s="135" t="s">
        <v>322</v>
      </c>
      <c r="C11" s="135"/>
      <c r="D11" s="135"/>
      <c r="E11" s="135"/>
      <c r="F11" s="135"/>
      <c r="G11" s="100">
        <f>'Materiales Complem Mad Horror'!K68</f>
        <v>500</v>
      </c>
    </row>
    <row r="12" spans="1:7" ht="83.4" customHeight="1" thickBot="1" x14ac:dyDescent="0.35">
      <c r="A12" s="109" t="s">
        <v>331</v>
      </c>
      <c r="B12" s="135" t="s">
        <v>329</v>
      </c>
      <c r="C12" s="135"/>
      <c r="D12" s="135"/>
      <c r="E12" s="135"/>
      <c r="F12" s="135"/>
      <c r="G12" s="110">
        <f>'Materiales Complem Mad Horror'!AX68+'Materiales Complem Mad Horror'!L68</f>
        <v>0</v>
      </c>
    </row>
    <row r="13" spans="1:7" ht="16.8" thickBot="1" x14ac:dyDescent="0.4">
      <c r="A13" s="93"/>
      <c r="B13" s="93"/>
      <c r="C13" s="93"/>
      <c r="D13" s="93"/>
      <c r="E13" s="93"/>
      <c r="F13" s="93"/>
      <c r="G13" s="93"/>
    </row>
    <row r="14" spans="1:7" ht="40.049999999999997" customHeight="1" thickBot="1" x14ac:dyDescent="0.4">
      <c r="A14" s="93"/>
      <c r="B14" s="136" t="s">
        <v>323</v>
      </c>
      <c r="C14" s="137"/>
      <c r="D14" s="137"/>
      <c r="E14" s="137"/>
      <c r="F14" s="138"/>
      <c r="G14" s="111">
        <f>G6+G11+G12</f>
        <v>500</v>
      </c>
    </row>
    <row r="15" spans="1:7" ht="16.2" x14ac:dyDescent="0.35">
      <c r="A15" s="93"/>
      <c r="B15" s="93"/>
      <c r="C15" s="93"/>
      <c r="D15" s="93"/>
      <c r="E15" s="93"/>
      <c r="F15" s="93"/>
      <c r="G15" s="93"/>
    </row>
    <row r="16" spans="1:7" ht="16.2" x14ac:dyDescent="0.35">
      <c r="A16" s="93" t="s">
        <v>324</v>
      </c>
      <c r="B16" s="93"/>
      <c r="C16" s="93"/>
      <c r="D16" s="93"/>
      <c r="E16" s="93"/>
      <c r="F16" s="93"/>
      <c r="G16" s="93"/>
    </row>
    <row r="17" spans="1:7" ht="16.2" x14ac:dyDescent="0.35">
      <c r="A17" s="93"/>
      <c r="B17" s="93"/>
      <c r="C17" s="93"/>
      <c r="D17" s="93"/>
      <c r="E17" s="93"/>
      <c r="F17" s="93"/>
      <c r="G17" s="93"/>
    </row>
    <row r="18" spans="1:7" ht="16.2" x14ac:dyDescent="0.35">
      <c r="A18" s="93"/>
      <c r="B18" s="93"/>
      <c r="C18" s="93"/>
      <c r="D18" s="93"/>
      <c r="E18" s="93"/>
      <c r="F18" s="93"/>
      <c r="G18" s="93"/>
    </row>
    <row r="19" spans="1:7" ht="16.2" x14ac:dyDescent="0.35">
      <c r="A19" s="93"/>
      <c r="B19" s="93"/>
      <c r="C19" s="93"/>
      <c r="D19" s="93"/>
      <c r="E19" s="93"/>
      <c r="F19" s="93" t="s">
        <v>303</v>
      </c>
      <c r="G19" s="93"/>
    </row>
    <row r="20" spans="1:7" ht="16.2" x14ac:dyDescent="0.35">
      <c r="A20" s="93"/>
      <c r="B20" s="93"/>
      <c r="C20" s="93"/>
      <c r="D20" s="93"/>
      <c r="E20" s="93"/>
      <c r="F20" s="93"/>
      <c r="G20" s="93"/>
    </row>
    <row r="21" spans="1:7" ht="16.2" x14ac:dyDescent="0.35">
      <c r="A21" s="93"/>
      <c r="B21" s="93"/>
      <c r="C21" s="93"/>
      <c r="D21" s="93"/>
      <c r="E21" s="93"/>
      <c r="F21" s="93"/>
      <c r="G21" s="93"/>
    </row>
  </sheetData>
  <sheetProtection algorithmName="SHA-512" hashValue="Bk4YA2Y3tIM9vORyo3AcgWX9Txc1LcYER58kUvEkZjWCwyKXM1x5guasfr+Eo2867HDaqr7F9wexkqF1n66Bww==" saltValue="bQE56C8k2QnWz1mard1YLA==" spinCount="100000" sheet="1" objects="1" scenarios="1"/>
  <mergeCells count="10">
    <mergeCell ref="B11:F11"/>
    <mergeCell ref="B12:F12"/>
    <mergeCell ref="B14:F14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Materiales Complem Mad Horror</vt:lpstr>
      <vt:lpstr>Otros Materiales Comp. IFEMA</vt:lpstr>
      <vt:lpstr>TOTAL OFERTA</vt:lpstr>
      <vt:lpstr>'Materiales Complem Mad Horror'!Área_de_impresión</vt:lpstr>
      <vt:lpstr>'Otros Materiales Comp. IFEMA'!Área_de_impresión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2026-05-14T14:25:07Z</cp:lastPrinted>
  <dcterms:created xsi:type="dcterms:W3CDTF">2016-09-12T10:40:36Z</dcterms:created>
  <dcterms:modified xsi:type="dcterms:W3CDTF">2026-05-14T15:23:49Z</dcterms:modified>
</cp:coreProperties>
</file>